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955" windowHeight="12810" tabRatio="941" activeTab="0"/>
  </bookViews>
  <sheets>
    <sheet name="법인총칙" sheetId="1" r:id="rId1"/>
    <sheet name="법인- 수입" sheetId="2" r:id="rId2"/>
    <sheet name="법인-지출" sheetId="3" r:id="rId3"/>
    <sheet name="법인보수명세" sheetId="4" r:id="rId4"/>
    <sheet name="학교총칙" sheetId="5" r:id="rId5"/>
    <sheet name="대학교- 수입" sheetId="6" r:id="rId6"/>
    <sheet name="대학교-지출" sheetId="7" r:id="rId7"/>
    <sheet name="보수명세서" sheetId="8" r:id="rId8"/>
  </sheets>
  <definedNames/>
  <calcPr fullCalcOnLoad="1"/>
</workbook>
</file>

<file path=xl/sharedStrings.xml><?xml version="1.0" encoding="utf-8"?>
<sst xmlns="http://schemas.openxmlformats.org/spreadsheetml/2006/main" count="371" uniqueCount="303">
  <si>
    <t>premium</t>
  </si>
  <si>
    <t>Interest on Deposit Income</t>
  </si>
  <si>
    <t>Transferred Cost and Contribution</t>
  </si>
  <si>
    <t>Transferred Cost Income</t>
  </si>
  <si>
    <t>Transferred Operating Cost</t>
  </si>
  <si>
    <t>Contribution Income</t>
  </si>
  <si>
    <t>General Contributions</t>
  </si>
  <si>
    <t>Incidental Educational Income</t>
  </si>
  <si>
    <t>Certificate Use Cost Income</t>
  </si>
  <si>
    <t>Lending Use Cost Income</t>
  </si>
  <si>
    <t>Additional Educational Income</t>
  </si>
  <si>
    <t>Extra Education Income</t>
  </si>
  <si>
    <t>Miscellaneous Income</t>
  </si>
  <si>
    <t>Wages</t>
  </si>
  <si>
    <t>Teaching Staff Pay</t>
  </si>
  <si>
    <t>Staff Wages</t>
  </si>
  <si>
    <t>Management Cost</t>
  </si>
  <si>
    <t>Purchase and Sale of Fixed Assets</t>
  </si>
  <si>
    <t>General Expenses</t>
  </si>
  <si>
    <t>Travel Expenses</t>
  </si>
  <si>
    <t>Printing and Publication Costs</t>
  </si>
  <si>
    <t>Vehicle Maintenance Costs</t>
  </si>
  <si>
    <t>Heating Costs</t>
  </si>
  <si>
    <t>Electricity and Water Service Costs</t>
  </si>
  <si>
    <t>Correspondence Costs</t>
  </si>
  <si>
    <t>Management Costs</t>
  </si>
  <si>
    <t>general building management costs</t>
  </si>
  <si>
    <t>landscape architecture management costs</t>
  </si>
  <si>
    <t>janitorial costs</t>
  </si>
  <si>
    <t>lease and rent costs</t>
  </si>
  <si>
    <t>extra facilities management costs</t>
  </si>
  <si>
    <t>Staff Regular Wages</t>
  </si>
  <si>
    <t>Staff Bonuses</t>
  </si>
  <si>
    <t>Staff Sundry Allowance</t>
  </si>
  <si>
    <t>Temporary Worker Costs</t>
  </si>
  <si>
    <t>Staff Retirement Contributions</t>
  </si>
  <si>
    <t>Facility Management Costs</t>
  </si>
  <si>
    <t>Tuition Income</t>
  </si>
  <si>
    <t>Short-term tuition income</t>
  </si>
  <si>
    <t>A attending lecture income</t>
  </si>
  <si>
    <t>Transferred earning business</t>
  </si>
  <si>
    <t>Appotinted contribution</t>
  </si>
  <si>
    <t>Earning assets income</t>
  </si>
  <si>
    <t>Lease income</t>
  </si>
  <si>
    <t xml:space="preserve">Total </t>
  </si>
  <si>
    <t>category I</t>
  </si>
  <si>
    <t>category 1-(1)</t>
  </si>
  <si>
    <t>category 1-(1)-①</t>
  </si>
  <si>
    <t>PLUS OR MINUS</t>
  </si>
  <si>
    <t>Business propulsion cost</t>
  </si>
  <si>
    <t>Transferred Cost and Contribution</t>
  </si>
  <si>
    <t>Transferred legal Reserve Operating Cost</t>
  </si>
  <si>
    <t>INCOME</t>
  </si>
  <si>
    <t>INCOME</t>
  </si>
  <si>
    <t>category I</t>
  </si>
  <si>
    <t>category 1-(1)</t>
  </si>
  <si>
    <t>category 1-(1)-①</t>
  </si>
  <si>
    <t>PLUS OR MINUS</t>
  </si>
  <si>
    <t>(Unit: \1,000)</t>
  </si>
  <si>
    <t>Long term accrued expenses redemption</t>
  </si>
  <si>
    <t xml:space="preserve">Teaching staff wage </t>
  </si>
  <si>
    <t>Total</t>
  </si>
  <si>
    <t>(Unit : \1,000)</t>
  </si>
  <si>
    <t>Classification</t>
  </si>
  <si>
    <t>Description</t>
  </si>
  <si>
    <t>Cost</t>
  </si>
  <si>
    <t>Teaching staff bonus</t>
  </si>
  <si>
    <t>Teaching staff a legal reserve operating cost</t>
  </si>
  <si>
    <t>Lecture Cost</t>
  </si>
  <si>
    <t>A part-time lecture cost</t>
  </si>
  <si>
    <t>Special a part-time lecture cost</t>
  </si>
  <si>
    <t>Assistant</t>
  </si>
  <si>
    <t xml:space="preserve"> Labor Cost</t>
  </si>
  <si>
    <t>Staff a legal reserve operating cost</t>
  </si>
  <si>
    <t>Wage</t>
  </si>
  <si>
    <t>Study and Graduate Student Cost</t>
  </si>
  <si>
    <t>China On-Line Service</t>
  </si>
  <si>
    <t>etc.</t>
  </si>
  <si>
    <t>China Field Study</t>
  </si>
  <si>
    <t>Etc. Tax</t>
  </si>
  <si>
    <t>Estalishmeent Cost</t>
  </si>
  <si>
    <t xml:space="preserve">Calaulation </t>
  </si>
  <si>
    <t>Categrory</t>
  </si>
  <si>
    <t>Titlt</t>
  </si>
  <si>
    <t>Division</t>
  </si>
  <si>
    <t>Number of Persons</t>
  </si>
  <si>
    <t>Amount</t>
  </si>
  <si>
    <t>Other</t>
  </si>
  <si>
    <t>Mean Amount
 Per Person</t>
  </si>
  <si>
    <t>Faculty</t>
  </si>
  <si>
    <t>Pay</t>
  </si>
  <si>
    <t>Professor</t>
  </si>
  <si>
    <t>Sub-total</t>
  </si>
  <si>
    <t>Bonus</t>
  </si>
  <si>
    <t>Allowance</t>
  </si>
  <si>
    <t>Retirement</t>
  </si>
  <si>
    <t>Total</t>
  </si>
  <si>
    <t>Lecture Fee</t>
  </si>
  <si>
    <t>Lecturer</t>
  </si>
  <si>
    <t>Special Lecture</t>
  </si>
  <si>
    <t>Staff</t>
  </si>
  <si>
    <t>Temporary</t>
  </si>
  <si>
    <t>Teaching staff a legal reserve operating cost</t>
  </si>
  <si>
    <t>Goods consumption expenses</t>
  </si>
  <si>
    <t>etc.</t>
  </si>
  <si>
    <t>Post cost</t>
  </si>
  <si>
    <t>Extra tax and public tax cost</t>
  </si>
  <si>
    <t>Grant commission cost</t>
  </si>
  <si>
    <t>Welfare cost</t>
  </si>
  <si>
    <t>Education and training cost</t>
  </si>
  <si>
    <t>General janitorial cost</t>
  </si>
  <si>
    <t>Public information cost</t>
  </si>
  <si>
    <t>Folder</t>
  </si>
  <si>
    <t>Conference cost</t>
  </si>
  <si>
    <t>Event cost</t>
  </si>
  <si>
    <t>etc.</t>
  </si>
  <si>
    <t>ISI &amp; china on-line service total cost</t>
  </si>
  <si>
    <t>China On-Line Service</t>
  </si>
  <si>
    <t>Study cost</t>
  </si>
  <si>
    <t>Study cost</t>
  </si>
  <si>
    <t>Study management cost</t>
  </si>
  <si>
    <t>Graduate student cost</t>
  </si>
  <si>
    <t>Graduate student scholarship</t>
  </si>
  <si>
    <t xml:space="preserve"> Experimentation and actual training cost</t>
  </si>
  <si>
    <t>etc.</t>
  </si>
  <si>
    <t xml:space="preserve"> Treatise judgment cost</t>
  </si>
  <si>
    <t>Graduate student total cost</t>
  </si>
  <si>
    <t>Extra graduate student cost</t>
  </si>
  <si>
    <t>Entrance examination management cost</t>
  </si>
  <si>
    <t xml:space="preserve"> Entrance examination cost</t>
  </si>
  <si>
    <t>Postage (EMS)</t>
  </si>
  <si>
    <t>Preparation cost</t>
  </si>
  <si>
    <t>Purchase and Sale of Fixed Assets</t>
  </si>
  <si>
    <t>Materiality fixed assets buying and a sale</t>
  </si>
  <si>
    <t>Structure purchase cost</t>
  </si>
  <si>
    <t>Fixture purchase cost</t>
  </si>
  <si>
    <t>Fixture purchase cost</t>
  </si>
  <si>
    <t>Books purchasing cost</t>
  </si>
  <si>
    <t>Fixed debt redemption</t>
  </si>
  <si>
    <t>Fixed debt redemption</t>
  </si>
  <si>
    <t>Fixed (Long-Term) debt redemption</t>
  </si>
  <si>
    <t xml:space="preserve">Total </t>
  </si>
  <si>
    <t>(Unit: \1,000)</t>
  </si>
  <si>
    <t xml:space="preserve">Calaulation </t>
  </si>
  <si>
    <t>PLUS OR MINUS</t>
  </si>
  <si>
    <t>Categrory</t>
  </si>
  <si>
    <t xml:space="preserve">Total </t>
  </si>
  <si>
    <t>EXPENSES</t>
  </si>
  <si>
    <t>category  I</t>
  </si>
  <si>
    <t>category  1-(1)</t>
  </si>
  <si>
    <t>category  1-(1)-①</t>
  </si>
  <si>
    <t>Staff a legal reserve operating cost</t>
  </si>
  <si>
    <t>Goods consumption expenses</t>
  </si>
  <si>
    <t>Extra tax and public tax cost</t>
  </si>
  <si>
    <t>Education and training cost</t>
  </si>
  <si>
    <t>Public information cost</t>
  </si>
  <si>
    <t>Event cost</t>
  </si>
  <si>
    <t xml:space="preserve">Moving out Cost </t>
  </si>
  <si>
    <t>Moving out Operating Cost</t>
  </si>
  <si>
    <t>Moving out  legal Reserve Operating Cost</t>
  </si>
  <si>
    <t>Preparation cost</t>
  </si>
  <si>
    <t>Materiality fixed assets buying and a sale</t>
  </si>
  <si>
    <t>Fixture purchase cost</t>
  </si>
  <si>
    <t>Construction temporary account</t>
  </si>
  <si>
    <t>Long term liability redemption</t>
  </si>
  <si>
    <t>Other long term liability redemption</t>
  </si>
  <si>
    <t>Payroll</t>
  </si>
  <si>
    <t>Payroll</t>
  </si>
  <si>
    <t xml:space="preserve">Article 1   </t>
  </si>
  <si>
    <t xml:space="preserve">Article 2 – The Expenditure Description  </t>
  </si>
  <si>
    <t xml:space="preserve">Article 1 </t>
  </si>
  <si>
    <t>Article 2 – The Expenditure Description</t>
  </si>
  <si>
    <t>janitorial costs</t>
  </si>
  <si>
    <t xml:space="preserve">4) Purchase and Sale of Fixed Assets :   3,000,000 (WON) </t>
  </si>
  <si>
    <t xml:space="preserve">2) Management Cost                  :    32,310,000 (WON) </t>
  </si>
  <si>
    <t>2013F.Y</t>
  </si>
  <si>
    <t>2013 F.Y</t>
  </si>
  <si>
    <t>(Unit: \1,000)</t>
  </si>
  <si>
    <t>EXPENSES</t>
  </si>
  <si>
    <t xml:space="preserve">Calaulation </t>
  </si>
  <si>
    <t>category  I</t>
  </si>
  <si>
    <t>category  1-(1)</t>
  </si>
  <si>
    <t>category  1-(1)-①</t>
  </si>
  <si>
    <t>PLUS OR MINUS</t>
  </si>
  <si>
    <t>Categrory</t>
  </si>
  <si>
    <t xml:space="preserve">Teaching staff wage </t>
  </si>
  <si>
    <t>Teaching staff bonus</t>
  </si>
  <si>
    <t>Staff sundry allowance</t>
  </si>
  <si>
    <t>Teaching staff a legal reserve operating cost</t>
  </si>
  <si>
    <t>A part-time lecture cost</t>
  </si>
  <si>
    <t>Special a part-time lecture cost</t>
  </si>
  <si>
    <t>Teaching staff retirement grant</t>
  </si>
  <si>
    <t>staff a legal reserve operating cost</t>
  </si>
  <si>
    <t>general building management costs</t>
  </si>
  <si>
    <t xml:space="preserve">equipment management costs </t>
  </si>
  <si>
    <t>etc.</t>
  </si>
  <si>
    <t xml:space="preserve">2014 TLBU Budget Report -Foundation </t>
  </si>
  <si>
    <t>(1) 2013 TLBU Budget Report -Corporation Income   : 2,153,273,348 (WON)</t>
  </si>
  <si>
    <t>(2) 2013 TLBU Budget Report -Corporation Expenses : 2,153,273,348 (WON)</t>
  </si>
  <si>
    <t xml:space="preserve">1) Staff Wage                           :    42,000,000 (WON) </t>
  </si>
  <si>
    <t xml:space="preserve">3) Moving out Cost                    :   523,933,000 (WON) </t>
  </si>
  <si>
    <t>General Contributions 544,703</t>
  </si>
  <si>
    <t>Appotinted contribution 1,552,030</t>
  </si>
  <si>
    <t>Miscellaneous Income 37</t>
  </si>
  <si>
    <t>Lease income 56,540</t>
  </si>
  <si>
    <t>2014F.Y</t>
  </si>
  <si>
    <t>2014F.Y</t>
  </si>
  <si>
    <t>Wage 37,648</t>
  </si>
  <si>
    <t>Pension teaching a legal reserve operating cost  1,680</t>
  </si>
  <si>
    <t>Occpational health Insurance &amp; Unemployment Insurance a 
legal reserve operating cost   512</t>
  </si>
  <si>
    <t>general building management costs  200</t>
  </si>
  <si>
    <t>Travel Expenses 120</t>
  </si>
  <si>
    <t>Office Supplies  240</t>
  </si>
  <si>
    <t>Printing and Publication Costs</t>
  </si>
  <si>
    <t>Printing and Publication Costs  250</t>
  </si>
  <si>
    <t>Electricity Service Costs   9,600</t>
  </si>
  <si>
    <t>Correspondence Costs</t>
  </si>
  <si>
    <t>Tax Cost (Property, etc.)   15,800</t>
  </si>
  <si>
    <t>A Remittance Charge  160</t>
  </si>
  <si>
    <t>Grant commission cost   140</t>
  </si>
  <si>
    <t>Welfare cost   240</t>
  </si>
  <si>
    <t>Tax &amp; Accounting Training Cost  250</t>
  </si>
  <si>
    <t>Business propulsion cost</t>
  </si>
  <si>
    <t>Present  Purchase  1,000</t>
  </si>
  <si>
    <t>Conference cost   3,000</t>
  </si>
  <si>
    <t>Event cost  1,000</t>
  </si>
  <si>
    <t>Long term accrued expenses redemption  1,552,030</t>
  </si>
  <si>
    <t>(1) 2011 TLBU Budget Report -University Income   : 2,025,900,000 (WON)</t>
  </si>
  <si>
    <t>(2) 2011 TLBU Budget Report -University Expenses : 2,025,900,000 (WON)</t>
  </si>
  <si>
    <t>4) Long term liability redemption   : 1,552,030,348 (WON)</t>
  </si>
  <si>
    <t xml:space="preserve">1) Staff Wage                              :  541,706,000 (WON) </t>
  </si>
  <si>
    <t>5) Long term liability redemption   :    602,000,000 (WON)</t>
  </si>
  <si>
    <t>3) Study and Graduate Student Cost : 302,600,000 (WON)</t>
  </si>
  <si>
    <t xml:space="preserve">2) Management Cost                     :  480,826,000 (WON) </t>
  </si>
  <si>
    <t>2014 TLBU Budget Report -Corporation (INCOME)</t>
  </si>
  <si>
    <t>2014 TLBU Budget Report -Corporation (EXPENSES)</t>
  </si>
  <si>
    <t xml:space="preserve">2014 TLBU Budget Report -University </t>
  </si>
  <si>
    <t>2014 TLBU Budget Report -University (INCOME)</t>
  </si>
  <si>
    <t>2014 TLBU Budget Report -University (EXPENSES)</t>
  </si>
  <si>
    <t>2014 F.Y</t>
  </si>
  <si>
    <t>Vacation English Camp Short- term tution Income  1,584,400</t>
  </si>
  <si>
    <t>General Contributions 230,000</t>
  </si>
  <si>
    <t>Transferred Operating Cost   145,909</t>
  </si>
  <si>
    <t>Transferred Operating Cost</t>
  </si>
  <si>
    <t>Transferred legal Reserve Operating Cost(Pension of private school)  50,295</t>
  </si>
  <si>
    <t>Health Insurance teaching a legal reserve operating cost   2,160</t>
  </si>
  <si>
    <t>Transferred legal Reserve Operating Cost(Health Insurance)  14,598</t>
  </si>
  <si>
    <t>Transferred legal Reserve Operating Cost(Unemployment Insurance)  250</t>
  </si>
  <si>
    <t>Interest on Deposit Income   100</t>
  </si>
  <si>
    <t>Teaching staff wage  153,600</t>
  </si>
  <si>
    <t>Pension teaching a legal reserve operating cost   8,295</t>
  </si>
  <si>
    <t>Health Insurance teaching a legal reserve operating cost   4,700</t>
  </si>
  <si>
    <t>Staff Regular Wages   322,615</t>
  </si>
  <si>
    <t>Transferred legal Reserve Operating Cost(Occpational health Insurance)  348</t>
  </si>
  <si>
    <t>Health Insurance staff a legal reserve operating cost   9,898</t>
  </si>
  <si>
    <t>Pension staff a legal reserve operating cost   42,000</t>
  </si>
  <si>
    <t>Unemployment insurance   250</t>
  </si>
  <si>
    <t>Occpational health Insurance   348</t>
  </si>
  <si>
    <t>building management costs   7,920</t>
  </si>
  <si>
    <t>equipment management costs(Elevator)  4,488</t>
  </si>
  <si>
    <t>Tree Purchase  300</t>
  </si>
  <si>
    <t>Defense Cost   3,960</t>
  </si>
  <si>
    <t>Automobile Insurance   1,600</t>
  </si>
  <si>
    <t>Fire Insurance    1,300</t>
  </si>
  <si>
    <t>A Mimeograph Management  1,584</t>
  </si>
  <si>
    <t>Water tank Cleaning  3,080</t>
  </si>
  <si>
    <t>Maintenance of fire Management   2,500</t>
  </si>
  <si>
    <t>Disinfection, Elevator check 1,820</t>
  </si>
  <si>
    <t>Travel Expenses  11,900</t>
  </si>
  <si>
    <t>Business Car  16,300</t>
  </si>
  <si>
    <t>Office Supplies   32,700</t>
  </si>
  <si>
    <t>Charge For The Newspaper   3,600</t>
  </si>
  <si>
    <t>Brochure Making  1,000</t>
  </si>
  <si>
    <t>Telephone Bills   60</t>
  </si>
  <si>
    <t>Electricity Service Costs   180,000</t>
  </si>
  <si>
    <t>Water Service Costs     18,000</t>
  </si>
  <si>
    <t>Telephone Bills &amp; Education Internet Bills  33,804</t>
  </si>
  <si>
    <t>Private Auto Tax   3,150</t>
  </si>
  <si>
    <t>A Remittance Charge   200</t>
  </si>
  <si>
    <t>Advertise for  help Commision   2,800</t>
  </si>
  <si>
    <t>Welfare cost</t>
  </si>
  <si>
    <t>Welfare cost  24,000</t>
  </si>
  <si>
    <t>Education and training cost(Fire fighing and Electricity)   100</t>
  </si>
  <si>
    <t>Keep Accounting Commision   1,320</t>
  </si>
  <si>
    <t>Present Purchase   3,000</t>
  </si>
  <si>
    <t>Homepage Renewal    2,000</t>
  </si>
  <si>
    <t>Opening Ceremony &amp; Closing Ceremony   4,860</t>
  </si>
  <si>
    <t>ISI total cost    149,390</t>
  </si>
  <si>
    <t>The Doctor's Course   20,000</t>
  </si>
  <si>
    <t>Volunteer  Activity   15,000</t>
  </si>
  <si>
    <t>Paris Field Study  85,000</t>
  </si>
  <si>
    <t>Bookbinding Cost   250</t>
  </si>
  <si>
    <t>Bookbinding Cost  2,000</t>
  </si>
  <si>
    <t>Dissertation making  2,700</t>
  </si>
  <si>
    <t>etc.    27,900</t>
  </si>
  <si>
    <t>Students food expenses  150,000</t>
  </si>
  <si>
    <t>Public relation magazine  1,000</t>
  </si>
  <si>
    <t>Books purchasing cost</t>
  </si>
  <si>
    <t>Program purchase cost  3,000</t>
  </si>
  <si>
    <t>Preparation cost   58,918</t>
  </si>
  <si>
    <t>Fixed (Long-Term) debt redemption(Electric light rates)  50,000</t>
  </si>
  <si>
    <t>Fixed (Long-Term) debt redemption   45,000</t>
  </si>
  <si>
    <t>Fixed (Long-Term) debt redemption(etc.)     507,000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</si>
</sst>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0.00000"/>
    <numFmt numFmtId="191" formatCode="0.0000"/>
    <numFmt numFmtId="192" formatCode="0.000"/>
    <numFmt numFmtId="193" formatCode="0.000000"/>
    <numFmt numFmtId="194" formatCode="0.0000000"/>
    <numFmt numFmtId="195" formatCode="0.0"/>
    <numFmt numFmtId="196" formatCode="#,##0_);[Red]\(#,##0\)"/>
    <numFmt numFmtId="197" formatCode="mm&quot;월&quot;\ dd&quot;일&quot;"/>
    <numFmt numFmtId="198" formatCode="[$€-2]\ #,##0.00_);[Red]\([$€-2]\ #,##0.00\)"/>
  </numFmts>
  <fonts count="49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b/>
      <sz val="11"/>
      <name val="굴림"/>
      <family val="3"/>
    </font>
    <font>
      <sz val="11"/>
      <color indexed="63"/>
      <name val="돋움"/>
      <family val="3"/>
    </font>
    <font>
      <b/>
      <u val="single"/>
      <sz val="25"/>
      <name val="Times New Roman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u val="single"/>
      <sz val="18"/>
      <name val="굴림"/>
      <family val="3"/>
    </font>
    <font>
      <sz val="10"/>
      <name val="Verdana"/>
      <family val="2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rgb="FF000000"/>
      <name val="Verdana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1" fontId="1" fillId="0" borderId="0" xfId="48" applyFont="1" applyAlignment="1">
      <alignment vertical="center"/>
    </xf>
    <xf numFmtId="41" fontId="1" fillId="0" borderId="0" xfId="48" applyFont="1" applyAlignment="1">
      <alignment horizontal="right" vertical="center"/>
    </xf>
    <xf numFmtId="41" fontId="3" fillId="0" borderId="10" xfId="48" applyFont="1" applyFill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3" fillId="0" borderId="11" xfId="48" applyFont="1" applyBorder="1" applyAlignment="1">
      <alignment horizontal="center" vertical="center"/>
    </xf>
    <xf numFmtId="41" fontId="3" fillId="0" borderId="0" xfId="48" applyFont="1" applyAlignment="1">
      <alignment vertical="center"/>
    </xf>
    <xf numFmtId="41" fontId="1" fillId="0" borderId="12" xfId="48" applyFont="1" applyBorder="1" applyAlignment="1">
      <alignment vertical="center"/>
    </xf>
    <xf numFmtId="41" fontId="3" fillId="0" borderId="12" xfId="48" applyFont="1" applyBorder="1" applyAlignment="1">
      <alignment vertical="center"/>
    </xf>
    <xf numFmtId="41" fontId="3" fillId="0" borderId="13" xfId="48" applyFont="1" applyBorder="1" applyAlignment="1">
      <alignment vertical="center"/>
    </xf>
    <xf numFmtId="41" fontId="1" fillId="0" borderId="13" xfId="48" applyFont="1" applyBorder="1" applyAlignment="1">
      <alignment vertical="center"/>
    </xf>
    <xf numFmtId="41" fontId="1" fillId="0" borderId="14" xfId="48" applyFont="1" applyBorder="1" applyAlignment="1">
      <alignment vertical="center"/>
    </xf>
    <xf numFmtId="41" fontId="3" fillId="0" borderId="10" xfId="48" applyFont="1" applyBorder="1" applyAlignment="1">
      <alignment vertical="center"/>
    </xf>
    <xf numFmtId="41" fontId="1" fillId="0" borderId="15" xfId="48" applyFont="1" applyBorder="1" applyAlignment="1">
      <alignment vertical="center"/>
    </xf>
    <xf numFmtId="41" fontId="3" fillId="0" borderId="15" xfId="48" applyFont="1" applyBorder="1" applyAlignment="1">
      <alignment vertical="center"/>
    </xf>
    <xf numFmtId="41" fontId="1" fillId="0" borderId="10" xfId="48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41" fontId="1" fillId="0" borderId="17" xfId="48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1" fontId="1" fillId="0" borderId="18" xfId="48" applyFont="1" applyBorder="1" applyAlignment="1">
      <alignment vertical="center"/>
    </xf>
    <xf numFmtId="41" fontId="1" fillId="0" borderId="12" xfId="48" applyFont="1" applyBorder="1" applyAlignment="1">
      <alignment horizontal="left" vertical="center"/>
    </xf>
    <xf numFmtId="41" fontId="3" fillId="0" borderId="14" xfId="48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1" fontId="1" fillId="0" borderId="0" xfId="48" applyFont="1" applyAlignment="1">
      <alignment horizontal="left"/>
    </xf>
    <xf numFmtId="0" fontId="1" fillId="0" borderId="0" xfId="0" applyFont="1" applyAlignment="1">
      <alignment horizontal="left" vertical="center"/>
    </xf>
    <xf numFmtId="41" fontId="1" fillId="0" borderId="10" xfId="48" applyFont="1" applyBorder="1" applyAlignment="1">
      <alignment horizontal="left" vertical="center"/>
    </xf>
    <xf numFmtId="41" fontId="1" fillId="0" borderId="14" xfId="48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1" fontId="1" fillId="0" borderId="15" xfId="48" applyFont="1" applyBorder="1" applyAlignment="1">
      <alignment horizontal="left" vertical="center"/>
    </xf>
    <xf numFmtId="41" fontId="3" fillId="0" borderId="20" xfId="48" applyFont="1" applyBorder="1" applyAlignment="1">
      <alignment horizontal="center" vertical="center"/>
    </xf>
    <xf numFmtId="41" fontId="3" fillId="0" borderId="0" xfId="48" applyFont="1" applyBorder="1" applyAlignment="1">
      <alignment vertical="center"/>
    </xf>
    <xf numFmtId="41" fontId="1" fillId="0" borderId="0" xfId="48" applyFont="1" applyBorder="1" applyAlignment="1">
      <alignment vertical="center"/>
    </xf>
    <xf numFmtId="41" fontId="3" fillId="0" borderId="19" xfId="48" applyFont="1" applyBorder="1" applyAlignment="1">
      <alignment vertical="center"/>
    </xf>
    <xf numFmtId="41" fontId="1" fillId="0" borderId="21" xfId="48" applyFont="1" applyBorder="1" applyAlignment="1">
      <alignment vertical="center"/>
    </xf>
    <xf numFmtId="41" fontId="1" fillId="0" borderId="22" xfId="48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48" applyFont="1" applyAlignment="1">
      <alignment horizontal="right"/>
    </xf>
    <xf numFmtId="41" fontId="1" fillId="0" borderId="0" xfId="48" applyFont="1" applyAlignment="1">
      <alignment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0" xfId="48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1" fontId="1" fillId="0" borderId="10" xfId="48" applyFont="1" applyBorder="1" applyAlignment="1">
      <alignment horizontal="right" vertical="center"/>
    </xf>
    <xf numFmtId="41" fontId="3" fillId="33" borderId="10" xfId="48" applyFont="1" applyFill="1" applyBorder="1" applyAlignment="1">
      <alignment horizontal="center" vertical="center"/>
    </xf>
    <xf numFmtId="0" fontId="47" fillId="0" borderId="0" xfId="0" applyFont="1" applyAlignment="1">
      <alignment horizontal="left" indent="2"/>
    </xf>
    <xf numFmtId="0" fontId="4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47" fillId="0" borderId="0" xfId="0" applyFont="1" applyAlignment="1">
      <alignment horizontal="left" indent="4"/>
    </xf>
    <xf numFmtId="0" fontId="47" fillId="0" borderId="0" xfId="0" applyFont="1" applyAlignment="1">
      <alignment horizontal="justify"/>
    </xf>
    <xf numFmtId="41" fontId="1" fillId="0" borderId="12" xfId="48" applyFont="1" applyFill="1" applyBorder="1" applyAlignment="1">
      <alignment vertical="center"/>
    </xf>
    <xf numFmtId="41" fontId="0" fillId="0" borderId="0" xfId="48" applyFont="1" applyAlignment="1">
      <alignment/>
    </xf>
    <xf numFmtId="41" fontId="10" fillId="0" borderId="12" xfId="48" applyFont="1" applyFill="1" applyBorder="1" applyAlignment="1">
      <alignment horizontal="left" vertical="center"/>
    </xf>
    <xf numFmtId="41" fontId="1" fillId="0" borderId="14" xfId="48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0" xfId="48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1" fontId="10" fillId="0" borderId="14" xfId="48" applyFont="1" applyFill="1" applyBorder="1" applyAlignment="1">
      <alignment horizontal="left" vertical="center"/>
    </xf>
    <xf numFmtId="41" fontId="1" fillId="0" borderId="12" xfId="48" applyFont="1" applyFill="1" applyBorder="1" applyAlignment="1">
      <alignment horizontal="left" vertical="center"/>
    </xf>
    <xf numFmtId="41" fontId="5" fillId="0" borderId="0" xfId="48" applyFont="1" applyAlignment="1">
      <alignment horizontal="center" vertical="center"/>
    </xf>
    <xf numFmtId="41" fontId="3" fillId="33" borderId="19" xfId="48" applyFont="1" applyFill="1" applyBorder="1" applyAlignment="1">
      <alignment horizontal="center" vertical="center"/>
    </xf>
    <xf numFmtId="41" fontId="3" fillId="33" borderId="20" xfId="48" applyFont="1" applyFill="1" applyBorder="1" applyAlignment="1">
      <alignment horizontal="center" vertical="center"/>
    </xf>
    <xf numFmtId="41" fontId="3" fillId="33" borderId="11" xfId="48" applyFont="1" applyFill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1" fillId="0" borderId="15" xfId="48" applyFont="1" applyBorder="1" applyAlignment="1">
      <alignment horizontal="center" vertical="center"/>
    </xf>
    <xf numFmtId="41" fontId="1" fillId="0" borderId="14" xfId="48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1" fillId="0" borderId="12" xfId="48" applyFont="1" applyBorder="1" applyAlignment="1">
      <alignment vertical="center" wrapText="1"/>
    </xf>
    <xf numFmtId="41" fontId="0" fillId="0" borderId="0" xfId="0" applyNumberFormat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2"/>
  <sheetViews>
    <sheetView tabSelected="1" zoomScalePageLayoutView="0" workbookViewId="0" topLeftCell="A1">
      <selection activeCell="D18" sqref="D18"/>
    </sheetView>
  </sheetViews>
  <sheetFormatPr defaultColWidth="8.88671875" defaultRowHeight="13.5"/>
  <cols>
    <col min="2" max="2" width="66.10546875" style="0" customWidth="1"/>
    <col min="5" max="5" width="16.5546875" style="0" bestFit="1" customWidth="1"/>
  </cols>
  <sheetData>
    <row r="4" ht="20.25">
      <c r="B4" s="49" t="s">
        <v>196</v>
      </c>
    </row>
    <row r="5" ht="14.25">
      <c r="B5" s="50"/>
    </row>
    <row r="6" ht="14.25">
      <c r="B6" s="50"/>
    </row>
    <row r="7" ht="14.25">
      <c r="B7" s="50" t="s">
        <v>168</v>
      </c>
    </row>
    <row r="8" ht="22.5" customHeight="1">
      <c r="B8" s="50" t="s">
        <v>197</v>
      </c>
    </row>
    <row r="9" ht="22.5" customHeight="1">
      <c r="B9" s="50" t="s">
        <v>198</v>
      </c>
    </row>
    <row r="10" ht="22.5" customHeight="1">
      <c r="B10" s="50"/>
    </row>
    <row r="11" ht="22.5" customHeight="1">
      <c r="B11" s="50"/>
    </row>
    <row r="12" ht="22.5" customHeight="1">
      <c r="B12" s="50" t="s">
        <v>169</v>
      </c>
    </row>
    <row r="13" ht="22.5" customHeight="1">
      <c r="B13" s="50" t="s">
        <v>199</v>
      </c>
    </row>
    <row r="14" spans="2:5" ht="22.5" customHeight="1">
      <c r="B14" s="50" t="s">
        <v>174</v>
      </c>
      <c r="E14" s="55"/>
    </row>
    <row r="15" spans="2:5" ht="22.5" customHeight="1">
      <c r="B15" s="50" t="s">
        <v>200</v>
      </c>
      <c r="E15" s="55"/>
    </row>
    <row r="16" spans="2:5" ht="22.5" customHeight="1">
      <c r="B16" s="50" t="s">
        <v>229</v>
      </c>
      <c r="E16" s="55"/>
    </row>
    <row r="17" spans="2:5" ht="22.5" customHeight="1">
      <c r="B17" s="50"/>
      <c r="E17" s="55"/>
    </row>
    <row r="18" ht="22.5" customHeight="1">
      <c r="B18" s="51"/>
    </row>
    <row r="19" ht="14.25">
      <c r="B19" s="51"/>
    </row>
    <row r="20" ht="14.25">
      <c r="B20" s="51"/>
    </row>
    <row r="21" ht="14.25">
      <c r="B21" s="51"/>
    </row>
    <row r="22" ht="14.25">
      <c r="B22" s="5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="80" zoomScaleNormal="80" zoomScaleSheetLayoutView="50" zoomScalePageLayoutView="0" workbookViewId="0" topLeftCell="A1">
      <selection activeCell="A2" sqref="A2:G2"/>
    </sheetView>
  </sheetViews>
  <sheetFormatPr defaultColWidth="8.88671875" defaultRowHeight="13.5"/>
  <cols>
    <col min="1" max="1" width="32.88671875" style="1" bestFit="1" customWidth="1"/>
    <col min="2" max="2" width="26.5546875" style="1" bestFit="1" customWidth="1"/>
    <col min="3" max="3" width="29.10546875" style="1" bestFit="1" customWidth="1"/>
    <col min="4" max="5" width="12.5546875" style="1" bestFit="1" customWidth="1"/>
    <col min="6" max="6" width="19.99609375" style="1" bestFit="1" customWidth="1"/>
    <col min="7" max="7" width="31.5546875" style="1" bestFit="1" customWidth="1"/>
    <col min="8" max="16384" width="8.88671875" style="1" customWidth="1"/>
  </cols>
  <sheetData>
    <row r="2" spans="1:7" ht="30.75">
      <c r="A2" s="63" t="s">
        <v>234</v>
      </c>
      <c r="B2" s="63"/>
      <c r="C2" s="63"/>
      <c r="D2" s="63"/>
      <c r="E2" s="63"/>
      <c r="F2" s="63"/>
      <c r="G2" s="63"/>
    </row>
    <row r="5" ht="13.5">
      <c r="F5" s="2" t="s">
        <v>58</v>
      </c>
    </row>
    <row r="6" spans="1:7" ht="19.5" customHeight="1">
      <c r="A6" s="64" t="s">
        <v>52</v>
      </c>
      <c r="B6" s="65"/>
      <c r="C6" s="65"/>
      <c r="D6" s="65"/>
      <c r="E6" s="65"/>
      <c r="F6" s="66"/>
      <c r="G6" s="48" t="s">
        <v>81</v>
      </c>
    </row>
    <row r="7" spans="1:7" s="6" customFormat="1" ht="19.5" customHeight="1">
      <c r="A7" s="3" t="s">
        <v>45</v>
      </c>
      <c r="B7" s="4" t="s">
        <v>46</v>
      </c>
      <c r="C7" s="4" t="s">
        <v>47</v>
      </c>
      <c r="D7" s="4" t="s">
        <v>205</v>
      </c>
      <c r="E7" s="4" t="s">
        <v>175</v>
      </c>
      <c r="F7" s="5" t="s">
        <v>48</v>
      </c>
      <c r="G7" s="4" t="s">
        <v>82</v>
      </c>
    </row>
    <row r="8" spans="1:7" ht="19.5" customHeight="1">
      <c r="A8" s="7" t="s">
        <v>50</v>
      </c>
      <c r="B8" s="7"/>
      <c r="C8" s="7"/>
      <c r="D8" s="8">
        <f>D9+D12</f>
        <v>2096733</v>
      </c>
      <c r="E8" s="8">
        <f>E9+E12</f>
        <v>2059928</v>
      </c>
      <c r="F8" s="9">
        <f>D8-E8</f>
        <v>36805</v>
      </c>
      <c r="G8" s="13"/>
    </row>
    <row r="9" spans="1:7" ht="19.5" customHeight="1">
      <c r="A9" s="7"/>
      <c r="B9" s="7" t="s">
        <v>3</v>
      </c>
      <c r="C9" s="7"/>
      <c r="D9" s="8">
        <f>SUM(D10:D11)</f>
        <v>0</v>
      </c>
      <c r="E9" s="8">
        <f>SUM(E10:E11)</f>
        <v>85800</v>
      </c>
      <c r="F9" s="9">
        <f aca="true" t="shared" si="0" ref="F9:F21">D9-E9</f>
        <v>-85800</v>
      </c>
      <c r="G9" s="7"/>
    </row>
    <row r="10" spans="1:7" ht="19.5" customHeight="1">
      <c r="A10" s="7"/>
      <c r="B10" s="7"/>
      <c r="C10" s="7" t="s">
        <v>4</v>
      </c>
      <c r="D10" s="7">
        <v>0</v>
      </c>
      <c r="E10" s="7">
        <v>0</v>
      </c>
      <c r="F10" s="10">
        <f t="shared" si="0"/>
        <v>0</v>
      </c>
      <c r="G10" s="7"/>
    </row>
    <row r="11" spans="1:7" ht="19.5" customHeight="1">
      <c r="A11" s="7"/>
      <c r="B11" s="7"/>
      <c r="C11" s="7" t="s">
        <v>40</v>
      </c>
      <c r="D11" s="54"/>
      <c r="E11" s="54">
        <v>85800</v>
      </c>
      <c r="F11" s="10">
        <f t="shared" si="0"/>
        <v>-85800</v>
      </c>
      <c r="G11" s="7"/>
    </row>
    <row r="12" spans="1:7" ht="19.5" customHeight="1">
      <c r="A12" s="7"/>
      <c r="B12" s="7" t="s">
        <v>5</v>
      </c>
      <c r="C12" s="7"/>
      <c r="D12" s="8">
        <f>SUM(D13:D14)</f>
        <v>2096733</v>
      </c>
      <c r="E12" s="8">
        <f>SUM(E13:E14)</f>
        <v>1974128</v>
      </c>
      <c r="F12" s="9">
        <f t="shared" si="0"/>
        <v>122605</v>
      </c>
      <c r="G12" s="7"/>
    </row>
    <row r="13" spans="1:7" ht="19.5" customHeight="1">
      <c r="A13" s="7"/>
      <c r="B13" s="7"/>
      <c r="C13" s="7" t="s">
        <v>6</v>
      </c>
      <c r="D13" s="54">
        <v>544703</v>
      </c>
      <c r="E13" s="54">
        <v>670000</v>
      </c>
      <c r="F13" s="10">
        <f t="shared" si="0"/>
        <v>-125297</v>
      </c>
      <c r="G13" s="7" t="s">
        <v>201</v>
      </c>
    </row>
    <row r="14" spans="1:7" ht="19.5" customHeight="1">
      <c r="A14" s="11"/>
      <c r="B14" s="11"/>
      <c r="C14" s="11" t="s">
        <v>41</v>
      </c>
      <c r="D14" s="57">
        <v>1552030</v>
      </c>
      <c r="E14" s="57">
        <v>1304128</v>
      </c>
      <c r="F14" s="11">
        <f t="shared" si="0"/>
        <v>247902</v>
      </c>
      <c r="G14" s="11" t="s">
        <v>202</v>
      </c>
    </row>
    <row r="15" spans="1:7" ht="19.5" customHeight="1">
      <c r="A15" s="7" t="s">
        <v>10</v>
      </c>
      <c r="B15" s="7"/>
      <c r="C15" s="7"/>
      <c r="D15" s="8">
        <f>D16+D20+D18</f>
        <v>56540</v>
      </c>
      <c r="E15" s="8">
        <f>E16+E20+E18</f>
        <v>37</v>
      </c>
      <c r="F15" s="9">
        <f t="shared" si="0"/>
        <v>56503</v>
      </c>
      <c r="G15" s="7"/>
    </row>
    <row r="16" spans="1:7" ht="19.5" customHeight="1">
      <c r="A16" s="7"/>
      <c r="B16" s="7" t="s">
        <v>1</v>
      </c>
      <c r="C16" s="7"/>
      <c r="D16" s="8">
        <f>D17</f>
        <v>0</v>
      </c>
      <c r="E16" s="8">
        <f>E17</f>
        <v>0</v>
      </c>
      <c r="F16" s="10">
        <f t="shared" si="0"/>
        <v>0</v>
      </c>
      <c r="G16" s="7"/>
    </row>
    <row r="17" spans="1:7" ht="19.5" customHeight="1">
      <c r="A17" s="7"/>
      <c r="B17" s="7"/>
      <c r="C17" s="7" t="s">
        <v>1</v>
      </c>
      <c r="D17" s="7">
        <v>0</v>
      </c>
      <c r="E17" s="7">
        <v>0</v>
      </c>
      <c r="F17" s="10">
        <f t="shared" si="0"/>
        <v>0</v>
      </c>
      <c r="G17" s="7"/>
    </row>
    <row r="18" spans="1:7" ht="19.5" customHeight="1">
      <c r="A18" s="7"/>
      <c r="B18" s="7" t="s">
        <v>11</v>
      </c>
      <c r="C18" s="7"/>
      <c r="D18" s="8">
        <f>D19</f>
        <v>0</v>
      </c>
      <c r="E18" s="8">
        <f>E19</f>
        <v>37</v>
      </c>
      <c r="F18" s="10">
        <f t="shared" si="0"/>
        <v>-37</v>
      </c>
      <c r="G18" s="7"/>
    </row>
    <row r="19" spans="1:7" ht="19.5" customHeight="1">
      <c r="A19" s="7"/>
      <c r="B19" s="7"/>
      <c r="C19" s="7" t="s">
        <v>12</v>
      </c>
      <c r="D19" s="7"/>
      <c r="E19" s="7">
        <v>37</v>
      </c>
      <c r="F19" s="10">
        <f t="shared" si="0"/>
        <v>-37</v>
      </c>
      <c r="G19" s="7" t="s">
        <v>203</v>
      </c>
    </row>
    <row r="20" spans="1:7" ht="19.5" customHeight="1">
      <c r="A20" s="7"/>
      <c r="B20" s="7" t="s">
        <v>42</v>
      </c>
      <c r="C20" s="7"/>
      <c r="D20" s="8">
        <f>D21</f>
        <v>56540</v>
      </c>
      <c r="E20" s="8">
        <f>E21</f>
        <v>0</v>
      </c>
      <c r="F20" s="9">
        <f t="shared" si="0"/>
        <v>56540</v>
      </c>
      <c r="G20" s="7"/>
    </row>
    <row r="21" spans="1:7" ht="19.5" customHeight="1">
      <c r="A21" s="11"/>
      <c r="B21" s="11"/>
      <c r="C21" s="11" t="s">
        <v>43</v>
      </c>
      <c r="D21" s="11">
        <v>56540</v>
      </c>
      <c r="E21" s="11">
        <v>0</v>
      </c>
      <c r="F21" s="10">
        <f t="shared" si="0"/>
        <v>56540</v>
      </c>
      <c r="G21" s="11" t="s">
        <v>204</v>
      </c>
    </row>
    <row r="22" spans="1:7" ht="19.5" customHeight="1">
      <c r="A22" s="67" t="s">
        <v>44</v>
      </c>
      <c r="B22" s="67"/>
      <c r="C22" s="67"/>
      <c r="D22" s="12">
        <f>D8+D15</f>
        <v>2153273</v>
      </c>
      <c r="E22" s="12">
        <f>E8+E15</f>
        <v>2059965</v>
      </c>
      <c r="F22" s="12">
        <f>F8+F15</f>
        <v>93308</v>
      </c>
      <c r="G22" s="11"/>
    </row>
    <row r="23" ht="19.5" customHeight="1"/>
    <row r="24" ht="19.5" customHeight="1"/>
  </sheetData>
  <sheetProtection/>
  <mergeCells count="3">
    <mergeCell ref="A2:G2"/>
    <mergeCell ref="A6:F6"/>
    <mergeCell ref="A22:C22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zoomScale="85" zoomScaleNormal="85" zoomScaleSheetLayoutView="50" zoomScalePageLayoutView="0" workbookViewId="0" topLeftCell="B10">
      <selection activeCell="G28" sqref="G28"/>
    </sheetView>
  </sheetViews>
  <sheetFormatPr defaultColWidth="8.88671875" defaultRowHeight="13.5"/>
  <cols>
    <col min="1" max="2" width="13.10546875" style="1" customWidth="1"/>
    <col min="3" max="3" width="39.99609375" style="1" bestFit="1" customWidth="1"/>
    <col min="4" max="4" width="12.5546875" style="1" bestFit="1" customWidth="1"/>
    <col min="5" max="5" width="13.5546875" style="1" bestFit="1" customWidth="1"/>
    <col min="6" max="6" width="19.99609375" style="1" bestFit="1" customWidth="1"/>
    <col min="7" max="7" width="53.3359375" style="1" bestFit="1" customWidth="1"/>
    <col min="8" max="16384" width="8.88671875" style="1" customWidth="1"/>
  </cols>
  <sheetData>
    <row r="2" spans="1:7" ht="30.75">
      <c r="A2" s="63" t="s">
        <v>235</v>
      </c>
      <c r="B2" s="63"/>
      <c r="C2" s="63"/>
      <c r="D2" s="63"/>
      <c r="E2" s="63"/>
      <c r="F2" s="63"/>
      <c r="G2" s="63"/>
    </row>
    <row r="6" ht="19.5" customHeight="1"/>
    <row r="7" ht="19.5" customHeight="1">
      <c r="G7" s="2" t="s">
        <v>142</v>
      </c>
    </row>
    <row r="8" spans="1:7" ht="19.5" customHeight="1">
      <c r="A8" s="64" t="s">
        <v>147</v>
      </c>
      <c r="B8" s="65"/>
      <c r="C8" s="65"/>
      <c r="D8" s="65"/>
      <c r="E8" s="65"/>
      <c r="F8" s="66"/>
      <c r="G8" s="48" t="s">
        <v>143</v>
      </c>
    </row>
    <row r="9" spans="1:7" ht="19.5" customHeight="1">
      <c r="A9" s="3" t="s">
        <v>148</v>
      </c>
      <c r="B9" s="4" t="s">
        <v>149</v>
      </c>
      <c r="C9" s="4" t="s">
        <v>150</v>
      </c>
      <c r="D9" s="4" t="s">
        <v>206</v>
      </c>
      <c r="E9" s="4" t="s">
        <v>175</v>
      </c>
      <c r="F9" s="5" t="s">
        <v>144</v>
      </c>
      <c r="G9" s="4" t="s">
        <v>145</v>
      </c>
    </row>
    <row r="10" spans="1:7" ht="19.5" customHeight="1">
      <c r="A10" s="7" t="s">
        <v>13</v>
      </c>
      <c r="B10" s="7"/>
      <c r="C10" s="7"/>
      <c r="D10" s="8">
        <f>D11</f>
        <v>42000</v>
      </c>
      <c r="E10" s="8">
        <f>E11</f>
        <v>75973</v>
      </c>
      <c r="F10" s="9">
        <f>D10-E10</f>
        <v>-33973</v>
      </c>
      <c r="G10" s="13"/>
    </row>
    <row r="11" spans="1:7" ht="19.5" customHeight="1">
      <c r="A11" s="7"/>
      <c r="B11" s="7" t="s">
        <v>15</v>
      </c>
      <c r="C11" s="7"/>
      <c r="D11" s="8">
        <f>D12+D13+D14+D17+D18</f>
        <v>42000</v>
      </c>
      <c r="E11" s="8">
        <f>E12+E13+E14+E17+E18</f>
        <v>75973</v>
      </c>
      <c r="F11" s="9">
        <f>D11-E11</f>
        <v>-33973</v>
      </c>
      <c r="G11" s="7"/>
    </row>
    <row r="12" spans="1:7" ht="19.5" customHeight="1">
      <c r="A12" s="7"/>
      <c r="B12" s="7"/>
      <c r="C12" s="7" t="s">
        <v>31</v>
      </c>
      <c r="D12" s="7">
        <v>37648</v>
      </c>
      <c r="E12" s="7">
        <v>69600</v>
      </c>
      <c r="F12" s="10">
        <f>D12-E12</f>
        <v>-31952</v>
      </c>
      <c r="G12" s="7" t="s">
        <v>207</v>
      </c>
    </row>
    <row r="13" spans="1:7" ht="19.5" customHeight="1">
      <c r="A13" s="7"/>
      <c r="B13" s="7"/>
      <c r="C13" s="7" t="s">
        <v>33</v>
      </c>
      <c r="D13" s="7">
        <v>0</v>
      </c>
      <c r="E13" s="7">
        <v>0</v>
      </c>
      <c r="F13" s="10">
        <f>D13-E13</f>
        <v>0</v>
      </c>
      <c r="G13" s="7"/>
    </row>
    <row r="14" spans="1:7" ht="19.5" customHeight="1">
      <c r="A14" s="7"/>
      <c r="B14" s="7"/>
      <c r="C14" s="7" t="s">
        <v>151</v>
      </c>
      <c r="D14" s="7">
        <v>4352</v>
      </c>
      <c r="E14" s="7">
        <v>6373</v>
      </c>
      <c r="F14" s="10">
        <f>D14-E14</f>
        <v>-2021</v>
      </c>
      <c r="G14" s="7" t="s">
        <v>208</v>
      </c>
    </row>
    <row r="15" spans="1:7" ht="19.5" customHeight="1">
      <c r="A15" s="7"/>
      <c r="B15" s="7"/>
      <c r="C15" s="7"/>
      <c r="D15" s="7"/>
      <c r="E15" s="7"/>
      <c r="F15" s="10"/>
      <c r="G15" s="7" t="s">
        <v>245</v>
      </c>
    </row>
    <row r="16" spans="1:7" ht="34.5" customHeight="1">
      <c r="A16" s="7"/>
      <c r="B16" s="7"/>
      <c r="C16" s="7"/>
      <c r="D16" s="7"/>
      <c r="E16" s="7"/>
      <c r="F16" s="10"/>
      <c r="G16" s="84" t="s">
        <v>209</v>
      </c>
    </row>
    <row r="17" spans="1:7" ht="19.5" customHeight="1">
      <c r="A17" s="7"/>
      <c r="B17" s="7"/>
      <c r="C17" s="7" t="s">
        <v>34</v>
      </c>
      <c r="D17" s="7">
        <v>0</v>
      </c>
      <c r="E17" s="7">
        <v>0</v>
      </c>
      <c r="F17" s="10">
        <f aca="true" t="shared" si="0" ref="F17:F55">D17-E17</f>
        <v>0</v>
      </c>
      <c r="G17" s="7"/>
    </row>
    <row r="18" spans="1:7" ht="19.5" customHeight="1">
      <c r="A18" s="11"/>
      <c r="B18" s="11"/>
      <c r="C18" s="11" t="s">
        <v>35</v>
      </c>
      <c r="D18" s="11">
        <v>0</v>
      </c>
      <c r="E18" s="11">
        <v>0</v>
      </c>
      <c r="F18" s="11">
        <f t="shared" si="0"/>
        <v>0</v>
      </c>
      <c r="G18" s="11"/>
    </row>
    <row r="19" spans="1:7" ht="19.5" customHeight="1">
      <c r="A19" s="7" t="s">
        <v>16</v>
      </c>
      <c r="B19" s="7"/>
      <c r="C19" s="7"/>
      <c r="D19" s="8">
        <f>D20+D25+D36</f>
        <v>32310</v>
      </c>
      <c r="E19" s="8">
        <f>E20+E25+E36</f>
        <v>32310</v>
      </c>
      <c r="F19" s="9">
        <f t="shared" si="0"/>
        <v>0</v>
      </c>
      <c r="G19" s="7"/>
    </row>
    <row r="20" spans="1:7" ht="19.5" customHeight="1">
      <c r="A20" s="7"/>
      <c r="B20" s="7" t="s">
        <v>36</v>
      </c>
      <c r="C20" s="7"/>
      <c r="D20" s="8">
        <f>SUM(D21:D24)</f>
        <v>200</v>
      </c>
      <c r="E20" s="8">
        <f>SUM(E21:E24)</f>
        <v>200</v>
      </c>
      <c r="F20" s="9">
        <f t="shared" si="0"/>
        <v>0</v>
      </c>
      <c r="G20" s="7"/>
    </row>
    <row r="21" spans="1:7" ht="19.5" customHeight="1">
      <c r="A21" s="7"/>
      <c r="B21" s="7"/>
      <c r="C21" s="7" t="s">
        <v>26</v>
      </c>
      <c r="D21" s="7">
        <v>200</v>
      </c>
      <c r="E21" s="7">
        <v>200</v>
      </c>
      <c r="F21" s="10">
        <f t="shared" si="0"/>
        <v>0</v>
      </c>
      <c r="G21" s="7" t="s">
        <v>210</v>
      </c>
    </row>
    <row r="22" spans="1:7" ht="19.5" customHeight="1">
      <c r="A22" s="7"/>
      <c r="B22" s="7"/>
      <c r="C22" s="54" t="s">
        <v>172</v>
      </c>
      <c r="D22" s="7">
        <v>0</v>
      </c>
      <c r="E22" s="7">
        <v>0</v>
      </c>
      <c r="F22" s="10">
        <f>D22-E22</f>
        <v>0</v>
      </c>
      <c r="G22" s="7"/>
    </row>
    <row r="23" spans="1:7" ht="19.5" customHeight="1">
      <c r="A23" s="7"/>
      <c r="B23" s="7"/>
      <c r="C23" s="54" t="s">
        <v>0</v>
      </c>
      <c r="D23" s="7">
        <v>0</v>
      </c>
      <c r="E23" s="7">
        <v>0</v>
      </c>
      <c r="F23" s="10">
        <f t="shared" si="0"/>
        <v>0</v>
      </c>
      <c r="G23" s="7"/>
    </row>
    <row r="24" spans="1:7" ht="19.5" customHeight="1">
      <c r="A24" s="7"/>
      <c r="B24" s="7"/>
      <c r="C24" s="54" t="s">
        <v>30</v>
      </c>
      <c r="D24" s="7">
        <v>0</v>
      </c>
      <c r="E24" s="7">
        <v>0</v>
      </c>
      <c r="F24" s="10">
        <f t="shared" si="0"/>
        <v>0</v>
      </c>
      <c r="G24" s="7"/>
    </row>
    <row r="25" spans="1:7" ht="19.5" customHeight="1">
      <c r="A25" s="7"/>
      <c r="B25" s="7" t="s">
        <v>18</v>
      </c>
      <c r="C25" s="54"/>
      <c r="D25" s="8">
        <f>SUM(D26:D35)</f>
        <v>26620</v>
      </c>
      <c r="E25" s="8">
        <f>SUM(E26:E35)</f>
        <v>26620</v>
      </c>
      <c r="F25" s="9">
        <f t="shared" si="0"/>
        <v>0</v>
      </c>
      <c r="G25" s="7"/>
    </row>
    <row r="26" spans="1:7" ht="19.5" customHeight="1">
      <c r="A26" s="7"/>
      <c r="B26" s="7"/>
      <c r="C26" s="7" t="s">
        <v>19</v>
      </c>
      <c r="D26" s="7">
        <v>120</v>
      </c>
      <c r="E26" s="7">
        <v>120</v>
      </c>
      <c r="F26" s="10">
        <f t="shared" si="0"/>
        <v>0</v>
      </c>
      <c r="G26" s="7" t="s">
        <v>211</v>
      </c>
    </row>
    <row r="27" spans="1:7" ht="19.5" customHeight="1">
      <c r="A27" s="7"/>
      <c r="B27" s="7"/>
      <c r="C27" s="7" t="s">
        <v>152</v>
      </c>
      <c r="D27" s="7">
        <v>240</v>
      </c>
      <c r="E27" s="7">
        <v>240</v>
      </c>
      <c r="F27" s="10">
        <f t="shared" si="0"/>
        <v>0</v>
      </c>
      <c r="G27" s="7" t="s">
        <v>212</v>
      </c>
    </row>
    <row r="28" spans="1:7" ht="19.5" customHeight="1">
      <c r="A28" s="7"/>
      <c r="B28" s="7"/>
      <c r="C28" s="7" t="s">
        <v>213</v>
      </c>
      <c r="D28" s="7">
        <v>500</v>
      </c>
      <c r="E28" s="7">
        <v>500</v>
      </c>
      <c r="F28" s="10">
        <f t="shared" si="0"/>
        <v>0</v>
      </c>
      <c r="G28" s="7" t="s">
        <v>291</v>
      </c>
    </row>
    <row r="29" spans="1:7" ht="19.5" customHeight="1">
      <c r="A29" s="7"/>
      <c r="B29" s="7"/>
      <c r="C29" s="7"/>
      <c r="D29" s="7"/>
      <c r="E29" s="7"/>
      <c r="F29" s="10"/>
      <c r="G29" s="7" t="s">
        <v>214</v>
      </c>
    </row>
    <row r="30" spans="1:7" ht="19.5" customHeight="1">
      <c r="A30" s="7"/>
      <c r="B30" s="7"/>
      <c r="C30" s="7" t="s">
        <v>22</v>
      </c>
      <c r="D30" s="7">
        <v>0</v>
      </c>
      <c r="E30" s="7">
        <v>0</v>
      </c>
      <c r="F30" s="10">
        <f t="shared" si="0"/>
        <v>0</v>
      </c>
      <c r="G30" s="7"/>
    </row>
    <row r="31" spans="1:7" ht="19.5" customHeight="1">
      <c r="A31" s="7"/>
      <c r="B31" s="7"/>
      <c r="C31" s="7" t="s">
        <v>23</v>
      </c>
      <c r="D31" s="7">
        <v>9600</v>
      </c>
      <c r="E31" s="7">
        <v>9600</v>
      </c>
      <c r="F31" s="10">
        <f t="shared" si="0"/>
        <v>0</v>
      </c>
      <c r="G31" s="7" t="s">
        <v>215</v>
      </c>
    </row>
    <row r="32" spans="1:7" ht="19.5" customHeight="1">
      <c r="A32" s="7"/>
      <c r="B32" s="7"/>
      <c r="C32" s="7" t="s">
        <v>216</v>
      </c>
      <c r="D32" s="7">
        <v>60</v>
      </c>
      <c r="E32" s="7">
        <v>60</v>
      </c>
      <c r="F32" s="10">
        <f t="shared" si="0"/>
        <v>0</v>
      </c>
      <c r="G32" s="7" t="s">
        <v>273</v>
      </c>
    </row>
    <row r="33" spans="1:7" ht="19.5" customHeight="1">
      <c r="A33" s="7"/>
      <c r="B33" s="7"/>
      <c r="C33" s="7" t="s">
        <v>153</v>
      </c>
      <c r="D33" s="7">
        <v>15800</v>
      </c>
      <c r="E33" s="7">
        <v>15800</v>
      </c>
      <c r="F33" s="10">
        <f t="shared" si="0"/>
        <v>0</v>
      </c>
      <c r="G33" s="7" t="s">
        <v>217</v>
      </c>
    </row>
    <row r="34" spans="1:7" ht="19.5" customHeight="1">
      <c r="A34" s="7"/>
      <c r="B34" s="7"/>
      <c r="C34" s="7" t="s">
        <v>107</v>
      </c>
      <c r="D34" s="7">
        <v>300</v>
      </c>
      <c r="E34" s="7">
        <v>300</v>
      </c>
      <c r="F34" s="10">
        <f t="shared" si="0"/>
        <v>0</v>
      </c>
      <c r="G34" s="7" t="s">
        <v>218</v>
      </c>
    </row>
    <row r="35" spans="1:7" ht="19.5" customHeight="1">
      <c r="A35" s="7"/>
      <c r="B35" s="7"/>
      <c r="C35" s="7"/>
      <c r="D35" s="7"/>
      <c r="E35" s="7"/>
      <c r="F35" s="10">
        <f t="shared" si="0"/>
        <v>0</v>
      </c>
      <c r="G35" s="11" t="s">
        <v>219</v>
      </c>
    </row>
    <row r="36" spans="1:7" ht="19.5" customHeight="1">
      <c r="A36" s="13"/>
      <c r="B36" s="13" t="s">
        <v>25</v>
      </c>
      <c r="C36" s="13"/>
      <c r="D36" s="14">
        <f>SUM(D37:D42)</f>
        <v>5490</v>
      </c>
      <c r="E36" s="14">
        <f>SUM(E37:E42)</f>
        <v>5490</v>
      </c>
      <c r="F36" s="14">
        <f t="shared" si="0"/>
        <v>0</v>
      </c>
      <c r="G36" s="7"/>
    </row>
    <row r="37" spans="1:7" ht="19.5" customHeight="1">
      <c r="A37" s="7"/>
      <c r="B37" s="7"/>
      <c r="C37" s="7" t="s">
        <v>108</v>
      </c>
      <c r="D37" s="7">
        <v>240</v>
      </c>
      <c r="E37" s="7">
        <v>240</v>
      </c>
      <c r="F37" s="10">
        <f t="shared" si="0"/>
        <v>0</v>
      </c>
      <c r="G37" s="7" t="s">
        <v>220</v>
      </c>
    </row>
    <row r="38" spans="1:7" ht="19.5" customHeight="1">
      <c r="A38" s="7"/>
      <c r="B38" s="7"/>
      <c r="C38" s="7" t="s">
        <v>154</v>
      </c>
      <c r="D38" s="7">
        <v>250</v>
      </c>
      <c r="E38" s="7">
        <v>250</v>
      </c>
      <c r="F38" s="10">
        <f t="shared" si="0"/>
        <v>0</v>
      </c>
      <c r="G38" s="7" t="s">
        <v>221</v>
      </c>
    </row>
    <row r="39" spans="1:7" ht="19.5" customHeight="1">
      <c r="A39" s="7"/>
      <c r="B39" s="7"/>
      <c r="C39" s="7" t="s">
        <v>222</v>
      </c>
      <c r="D39" s="7">
        <v>1000</v>
      </c>
      <c r="E39" s="7">
        <v>1000</v>
      </c>
      <c r="F39" s="10">
        <f t="shared" si="0"/>
        <v>0</v>
      </c>
      <c r="G39" s="7" t="s">
        <v>223</v>
      </c>
    </row>
    <row r="40" spans="1:7" ht="19.5" customHeight="1">
      <c r="A40" s="7"/>
      <c r="B40" s="7"/>
      <c r="C40" s="20" t="s">
        <v>155</v>
      </c>
      <c r="D40" s="7">
        <v>0</v>
      </c>
      <c r="E40" s="7">
        <v>0</v>
      </c>
      <c r="F40" s="10">
        <f t="shared" si="0"/>
        <v>0</v>
      </c>
      <c r="G40" s="7"/>
    </row>
    <row r="41" spans="1:7" ht="19.5" customHeight="1">
      <c r="A41" s="7"/>
      <c r="B41" s="7"/>
      <c r="C41" s="7" t="s">
        <v>113</v>
      </c>
      <c r="D41" s="7">
        <v>3000</v>
      </c>
      <c r="E41" s="7">
        <v>3000</v>
      </c>
      <c r="F41" s="10">
        <f t="shared" si="0"/>
        <v>0</v>
      </c>
      <c r="G41" s="7" t="s">
        <v>224</v>
      </c>
    </row>
    <row r="42" spans="1:7" ht="19.5" customHeight="1">
      <c r="A42" s="11"/>
      <c r="B42" s="11"/>
      <c r="C42" s="11" t="s">
        <v>156</v>
      </c>
      <c r="D42" s="11">
        <v>1000</v>
      </c>
      <c r="E42" s="11">
        <v>1000</v>
      </c>
      <c r="F42" s="11">
        <f t="shared" si="0"/>
        <v>0</v>
      </c>
      <c r="G42" s="11" t="s">
        <v>225</v>
      </c>
    </row>
    <row r="43" spans="1:7" ht="19.5" customHeight="1">
      <c r="A43" s="7" t="s">
        <v>157</v>
      </c>
      <c r="B43" s="7"/>
      <c r="C43" s="7"/>
      <c r="D43" s="8">
        <f>D44</f>
        <v>523933</v>
      </c>
      <c r="E43" s="8">
        <f>E44</f>
        <v>644554</v>
      </c>
      <c r="F43" s="10">
        <f t="shared" si="0"/>
        <v>-120621</v>
      </c>
      <c r="G43" s="7"/>
    </row>
    <row r="44" spans="1:7" ht="19.5" customHeight="1">
      <c r="A44" s="7"/>
      <c r="B44" s="7" t="s">
        <v>157</v>
      </c>
      <c r="C44" s="7"/>
      <c r="D44" s="8">
        <f>D45+D46</f>
        <v>523933</v>
      </c>
      <c r="E44" s="8">
        <f>E45+E46</f>
        <v>644554</v>
      </c>
      <c r="F44" s="10">
        <f t="shared" si="0"/>
        <v>-120621</v>
      </c>
      <c r="G44" s="7"/>
    </row>
    <row r="45" spans="1:7" ht="19.5" customHeight="1">
      <c r="A45" s="7"/>
      <c r="B45" s="7"/>
      <c r="C45" s="7" t="s">
        <v>158</v>
      </c>
      <c r="D45" s="7">
        <v>378042</v>
      </c>
      <c r="E45" s="7">
        <v>491884</v>
      </c>
      <c r="F45" s="10">
        <f t="shared" si="0"/>
        <v>-113842</v>
      </c>
      <c r="G45" s="7" t="s">
        <v>158</v>
      </c>
    </row>
    <row r="46" spans="1:7" ht="19.5" customHeight="1">
      <c r="A46" s="7"/>
      <c r="B46" s="7"/>
      <c r="C46" s="7" t="s">
        <v>159</v>
      </c>
      <c r="D46" s="7">
        <v>145891</v>
      </c>
      <c r="E46" s="7">
        <v>152670</v>
      </c>
      <c r="F46" s="10">
        <f t="shared" si="0"/>
        <v>-6779</v>
      </c>
      <c r="G46" s="7" t="s">
        <v>159</v>
      </c>
    </row>
    <row r="47" spans="1:7" ht="19.5" customHeight="1">
      <c r="A47" s="15" t="s">
        <v>160</v>
      </c>
      <c r="B47" s="15" t="s">
        <v>160</v>
      </c>
      <c r="C47" s="15"/>
      <c r="D47" s="12">
        <v>3000</v>
      </c>
      <c r="E47" s="12">
        <v>3000</v>
      </c>
      <c r="F47" s="12">
        <f t="shared" si="0"/>
        <v>0</v>
      </c>
      <c r="G47" s="15"/>
    </row>
    <row r="48" spans="1:7" ht="19.5" customHeight="1">
      <c r="A48" s="7" t="s">
        <v>17</v>
      </c>
      <c r="B48" s="7"/>
      <c r="C48" s="7"/>
      <c r="D48" s="8">
        <f>D49+D50+D51</f>
        <v>0</v>
      </c>
      <c r="E48" s="8">
        <f>E49+E50+E51</f>
        <v>0</v>
      </c>
      <c r="F48" s="9">
        <f t="shared" si="0"/>
        <v>0</v>
      </c>
      <c r="G48" s="7"/>
    </row>
    <row r="49" spans="1:7" ht="19.5" customHeight="1">
      <c r="A49" s="7"/>
      <c r="B49" s="7" t="s">
        <v>161</v>
      </c>
      <c r="C49" s="7"/>
      <c r="D49" s="8">
        <v>0</v>
      </c>
      <c r="E49" s="8">
        <v>0</v>
      </c>
      <c r="F49" s="9">
        <f t="shared" si="0"/>
        <v>0</v>
      </c>
      <c r="G49" s="7"/>
    </row>
    <row r="50" spans="1:7" ht="19.5" customHeight="1">
      <c r="A50" s="7"/>
      <c r="B50" s="7"/>
      <c r="C50" s="7" t="s">
        <v>162</v>
      </c>
      <c r="D50" s="7">
        <v>0</v>
      </c>
      <c r="E50" s="7">
        <v>0</v>
      </c>
      <c r="F50" s="10">
        <f t="shared" si="0"/>
        <v>0</v>
      </c>
      <c r="G50" s="7"/>
    </row>
    <row r="51" spans="1:7" ht="15" customHeight="1">
      <c r="A51" s="11"/>
      <c r="B51" s="11"/>
      <c r="C51" s="11" t="s">
        <v>163</v>
      </c>
      <c r="D51" s="11">
        <v>0</v>
      </c>
      <c r="E51" s="11">
        <v>0</v>
      </c>
      <c r="F51" s="11">
        <f t="shared" si="0"/>
        <v>0</v>
      </c>
      <c r="G51" s="11"/>
    </row>
    <row r="52" spans="1:7" ht="15" customHeight="1">
      <c r="A52" s="16" t="s">
        <v>164</v>
      </c>
      <c r="B52" s="13"/>
      <c r="C52" s="13"/>
      <c r="D52" s="14">
        <f>D54</f>
        <v>1552030</v>
      </c>
      <c r="E52" s="14">
        <f>E54</f>
        <v>1304128</v>
      </c>
      <c r="F52" s="9">
        <f t="shared" si="0"/>
        <v>247902</v>
      </c>
      <c r="G52" s="7"/>
    </row>
    <row r="53" spans="1:7" ht="15" customHeight="1">
      <c r="A53" s="17"/>
      <c r="B53" s="18" t="s">
        <v>165</v>
      </c>
      <c r="C53" s="7"/>
      <c r="D53" s="7"/>
      <c r="E53" s="7"/>
      <c r="F53" s="10">
        <f t="shared" si="0"/>
        <v>0</v>
      </c>
      <c r="G53" s="7"/>
    </row>
    <row r="54" spans="1:7" ht="15" customHeight="1">
      <c r="A54" s="19"/>
      <c r="B54" s="11"/>
      <c r="C54" s="11" t="s">
        <v>59</v>
      </c>
      <c r="D54" s="11">
        <v>1552030</v>
      </c>
      <c r="E54" s="11">
        <v>1304128</v>
      </c>
      <c r="F54" s="10">
        <f t="shared" si="0"/>
        <v>247902</v>
      </c>
      <c r="G54" s="11" t="s">
        <v>226</v>
      </c>
    </row>
    <row r="55" spans="1:7" ht="19.5" customHeight="1">
      <c r="A55" s="67" t="s">
        <v>146</v>
      </c>
      <c r="B55" s="67"/>
      <c r="C55" s="67"/>
      <c r="D55" s="12">
        <f>D10+D19+D43+D47+D52</f>
        <v>2153273</v>
      </c>
      <c r="E55" s="12">
        <f>E10+E19+E43+E47+E52</f>
        <v>2059965</v>
      </c>
      <c r="F55" s="12">
        <f t="shared" si="0"/>
        <v>93308</v>
      </c>
      <c r="G55" s="11"/>
    </row>
    <row r="56" ht="15" customHeight="1"/>
    <row r="57" ht="15" customHeight="1"/>
  </sheetData>
  <sheetProtection/>
  <mergeCells count="3">
    <mergeCell ref="A2:G2"/>
    <mergeCell ref="A55:C55"/>
    <mergeCell ref="A8:F8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1" width="8.88671875" style="22" customWidth="1"/>
    <col min="2" max="2" width="26.5546875" style="22" customWidth="1"/>
    <col min="3" max="3" width="35.99609375" style="22" customWidth="1"/>
    <col min="4" max="4" width="12.77734375" style="25" customWidth="1"/>
    <col min="5" max="16384" width="8.88671875" style="22" customWidth="1"/>
  </cols>
  <sheetData>
    <row r="2" spans="2:4" ht="33.75" customHeight="1">
      <c r="B2" s="73" t="s">
        <v>167</v>
      </c>
      <c r="C2" s="73"/>
      <c r="D2" s="73"/>
    </row>
    <row r="3" spans="2:4" ht="37.5" customHeight="1">
      <c r="B3" s="74" t="s">
        <v>62</v>
      </c>
      <c r="C3" s="74"/>
      <c r="D3" s="74"/>
    </row>
    <row r="4" ht="4.5" customHeight="1"/>
    <row r="5" spans="2:4" s="24" customFormat="1" ht="29.25" customHeight="1">
      <c r="B5" s="75" t="s">
        <v>63</v>
      </c>
      <c r="C5" s="77" t="s">
        <v>64</v>
      </c>
      <c r="D5" s="79" t="s">
        <v>65</v>
      </c>
    </row>
    <row r="6" spans="2:4" s="24" customFormat="1" ht="29.25" customHeight="1">
      <c r="B6" s="76"/>
      <c r="C6" s="78"/>
      <c r="D6" s="80"/>
    </row>
    <row r="7" spans="2:4" s="26" customFormat="1" ht="29.25" customHeight="1">
      <c r="B7" s="68" t="s">
        <v>14</v>
      </c>
      <c r="C7" s="29" t="s">
        <v>60</v>
      </c>
      <c r="D7" s="31">
        <v>0</v>
      </c>
    </row>
    <row r="8" spans="2:4" s="26" customFormat="1" ht="29.25" customHeight="1">
      <c r="B8" s="70"/>
      <c r="C8" s="20" t="s">
        <v>66</v>
      </c>
      <c r="D8" s="20">
        <v>0</v>
      </c>
    </row>
    <row r="9" spans="2:4" s="26" customFormat="1" ht="29.25" customHeight="1">
      <c r="B9" s="69"/>
      <c r="C9" s="28" t="s">
        <v>67</v>
      </c>
      <c r="D9" s="28">
        <v>0</v>
      </c>
    </row>
    <row r="10" spans="2:4" s="26" customFormat="1" ht="29.25" customHeight="1">
      <c r="B10" s="68" t="s">
        <v>68</v>
      </c>
      <c r="C10" s="31" t="s">
        <v>69</v>
      </c>
      <c r="D10" s="31">
        <v>0</v>
      </c>
    </row>
    <row r="11" spans="2:4" s="26" customFormat="1" ht="29.25" customHeight="1">
      <c r="B11" s="69"/>
      <c r="C11" s="28" t="s">
        <v>70</v>
      </c>
      <c r="D11" s="28">
        <v>0</v>
      </c>
    </row>
    <row r="12" spans="2:4" s="26" customFormat="1" ht="29.25" customHeight="1">
      <c r="B12" s="30" t="s">
        <v>71</v>
      </c>
      <c r="C12" s="23" t="s">
        <v>72</v>
      </c>
      <c r="D12" s="27">
        <v>0</v>
      </c>
    </row>
    <row r="13" spans="2:4" s="26" customFormat="1" ht="29.25" customHeight="1">
      <c r="B13" s="68" t="s">
        <v>15</v>
      </c>
      <c r="C13" s="31" t="s">
        <v>31</v>
      </c>
      <c r="D13" s="31">
        <v>37648</v>
      </c>
    </row>
    <row r="14" spans="2:4" s="26" customFormat="1" ht="29.25" customHeight="1">
      <c r="B14" s="70"/>
      <c r="C14" s="20" t="s">
        <v>32</v>
      </c>
      <c r="D14" s="20">
        <v>0</v>
      </c>
    </row>
    <row r="15" spans="2:4" s="26" customFormat="1" ht="29.25" customHeight="1">
      <c r="B15" s="69"/>
      <c r="C15" s="28" t="s">
        <v>73</v>
      </c>
      <c r="D15" s="28">
        <v>4352</v>
      </c>
    </row>
    <row r="16" spans="2:4" s="26" customFormat="1" ht="29.25" customHeight="1">
      <c r="B16" s="30" t="s">
        <v>34</v>
      </c>
      <c r="C16" s="23" t="s">
        <v>74</v>
      </c>
      <c r="D16" s="27">
        <v>0</v>
      </c>
    </row>
    <row r="17" spans="2:4" s="26" customFormat="1" ht="29.25" customHeight="1">
      <c r="B17" s="71" t="s">
        <v>61</v>
      </c>
      <c r="C17" s="72"/>
      <c r="D17" s="28">
        <f>SUM(D7:D16)</f>
        <v>42000</v>
      </c>
    </row>
  </sheetData>
  <sheetProtection/>
  <mergeCells count="9">
    <mergeCell ref="B10:B11"/>
    <mergeCell ref="B13:B15"/>
    <mergeCell ref="B17:C17"/>
    <mergeCell ref="B2:D2"/>
    <mergeCell ref="B3:D3"/>
    <mergeCell ref="B5:B6"/>
    <mergeCell ref="C5:C6"/>
    <mergeCell ref="D5:D6"/>
    <mergeCell ref="B7:B9"/>
  </mergeCells>
  <printOptions/>
  <pageMargins left="0.53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4"/>
  <sheetViews>
    <sheetView zoomScalePageLayoutView="0" workbookViewId="0" topLeftCell="A1">
      <selection activeCell="B3" sqref="B3"/>
    </sheetView>
  </sheetViews>
  <sheetFormatPr defaultColWidth="8.88671875" defaultRowHeight="13.5"/>
  <cols>
    <col min="2" max="2" width="63.99609375" style="0" customWidth="1"/>
    <col min="5" max="5" width="13.77734375" style="0" bestFit="1" customWidth="1"/>
    <col min="6" max="6" width="15.4453125" style="55" bestFit="1" customWidth="1"/>
  </cols>
  <sheetData>
    <row r="3" ht="20.25">
      <c r="B3" s="52" t="s">
        <v>236</v>
      </c>
    </row>
    <row r="4" ht="20.25">
      <c r="B4" s="53"/>
    </row>
    <row r="5" ht="14.25">
      <c r="B5" s="50"/>
    </row>
    <row r="6" ht="30.75" customHeight="1">
      <c r="B6" s="50" t="s">
        <v>170</v>
      </c>
    </row>
    <row r="7" ht="30.75" customHeight="1">
      <c r="B7" s="50" t="s">
        <v>227</v>
      </c>
    </row>
    <row r="8" ht="30.75" customHeight="1">
      <c r="B8" s="50" t="s">
        <v>228</v>
      </c>
    </row>
    <row r="9" ht="30.75" customHeight="1">
      <c r="B9" s="50"/>
    </row>
    <row r="10" ht="30.75" customHeight="1">
      <c r="B10" s="50"/>
    </row>
    <row r="11" spans="2:5" ht="30.75" customHeight="1">
      <c r="B11" s="50" t="s">
        <v>171</v>
      </c>
      <c r="E11" s="85"/>
    </row>
    <row r="12" ht="30.75" customHeight="1">
      <c r="B12" s="50" t="s">
        <v>230</v>
      </c>
    </row>
    <row r="13" spans="2:5" ht="30.75" customHeight="1">
      <c r="B13" s="50" t="s">
        <v>233</v>
      </c>
      <c r="E13" s="85"/>
    </row>
    <row r="14" ht="30.75" customHeight="1">
      <c r="B14" s="50" t="s">
        <v>232</v>
      </c>
    </row>
    <row r="15" ht="30.75" customHeight="1">
      <c r="B15" s="50" t="s">
        <v>173</v>
      </c>
    </row>
    <row r="16" spans="2:5" ht="30.75" customHeight="1">
      <c r="B16" s="50" t="s">
        <v>231</v>
      </c>
      <c r="E16" s="85"/>
    </row>
    <row r="17" ht="30.75" customHeight="1">
      <c r="B17" s="50"/>
    </row>
    <row r="18" ht="30.75" customHeight="1">
      <c r="B18" s="51"/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>
      <c r="E24" s="85"/>
    </row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zoomScale="75" zoomScaleNormal="75" zoomScaleSheetLayoutView="100" zoomScalePageLayoutView="0" workbookViewId="0" topLeftCell="C1">
      <selection activeCell="G16" sqref="G16"/>
    </sheetView>
  </sheetViews>
  <sheetFormatPr defaultColWidth="8.88671875" defaultRowHeight="13.5"/>
  <cols>
    <col min="1" max="2" width="17.5546875" style="1" customWidth="1"/>
    <col min="3" max="3" width="41.3359375" style="1" customWidth="1"/>
    <col min="4" max="5" width="14.3359375" style="1" customWidth="1"/>
    <col min="6" max="6" width="17.4453125" style="1" customWidth="1"/>
    <col min="7" max="7" width="74.77734375" style="1" bestFit="1" customWidth="1"/>
    <col min="8" max="8" width="12.6640625" style="1" bestFit="1" customWidth="1"/>
    <col min="9" max="9" width="10.77734375" style="1" bestFit="1" customWidth="1"/>
    <col min="10" max="16384" width="8.88671875" style="1" customWidth="1"/>
  </cols>
  <sheetData>
    <row r="2" spans="1:7" ht="30.75">
      <c r="A2" s="63" t="s">
        <v>237</v>
      </c>
      <c r="B2" s="63"/>
      <c r="C2" s="63"/>
      <c r="D2" s="63"/>
      <c r="E2" s="63"/>
      <c r="F2" s="63"/>
      <c r="G2" s="63"/>
    </row>
    <row r="5" ht="13.5">
      <c r="G5" s="2" t="s">
        <v>58</v>
      </c>
    </row>
    <row r="6" spans="1:7" s="6" customFormat="1" ht="15" customHeight="1">
      <c r="A6" s="64" t="s">
        <v>53</v>
      </c>
      <c r="B6" s="65"/>
      <c r="C6" s="65"/>
      <c r="D6" s="65"/>
      <c r="E6" s="65"/>
      <c r="F6" s="65"/>
      <c r="G6" s="48" t="s">
        <v>81</v>
      </c>
    </row>
    <row r="7" spans="1:7" s="6" customFormat="1" ht="15" customHeight="1">
      <c r="A7" s="3" t="s">
        <v>54</v>
      </c>
      <c r="B7" s="4" t="s">
        <v>55</v>
      </c>
      <c r="C7" s="4" t="s">
        <v>56</v>
      </c>
      <c r="D7" s="4" t="s">
        <v>239</v>
      </c>
      <c r="E7" s="4" t="s">
        <v>176</v>
      </c>
      <c r="F7" s="32" t="s">
        <v>57</v>
      </c>
      <c r="G7" s="4" t="s">
        <v>82</v>
      </c>
    </row>
    <row r="8" spans="1:7" ht="15" customHeight="1">
      <c r="A8" s="7" t="s">
        <v>37</v>
      </c>
      <c r="B8" s="7"/>
      <c r="C8" s="7"/>
      <c r="D8" s="8">
        <f>D9</f>
        <v>1584400</v>
      </c>
      <c r="E8" s="8">
        <f>E9</f>
        <v>2050800</v>
      </c>
      <c r="F8" s="33">
        <f aca="true" t="shared" si="0" ref="F8:F28">D8-E8</f>
        <v>-466400</v>
      </c>
      <c r="G8" s="7"/>
    </row>
    <row r="9" spans="1:7" ht="15" customHeight="1">
      <c r="A9" s="7"/>
      <c r="B9" s="7" t="s">
        <v>39</v>
      </c>
      <c r="C9" s="7"/>
      <c r="D9" s="8">
        <f>D10</f>
        <v>1584400</v>
      </c>
      <c r="E9" s="8">
        <f>E10</f>
        <v>2050800</v>
      </c>
      <c r="F9" s="33">
        <f t="shared" si="0"/>
        <v>-466400</v>
      </c>
      <c r="G9" s="7" t="s">
        <v>76</v>
      </c>
    </row>
    <row r="10" spans="1:7" ht="15" customHeight="1">
      <c r="A10" s="11"/>
      <c r="B10" s="11"/>
      <c r="C10" s="11" t="s">
        <v>38</v>
      </c>
      <c r="D10" s="61">
        <v>1584400</v>
      </c>
      <c r="E10" s="61">
        <v>2050800</v>
      </c>
      <c r="F10" s="19">
        <f t="shared" si="0"/>
        <v>-466400</v>
      </c>
      <c r="G10" s="11" t="s">
        <v>240</v>
      </c>
    </row>
    <row r="11" spans="1:7" ht="15" customHeight="1">
      <c r="A11" s="7" t="s">
        <v>2</v>
      </c>
      <c r="B11" s="7"/>
      <c r="C11" s="7"/>
      <c r="D11" s="8">
        <f>D12+D18</f>
        <v>441400</v>
      </c>
      <c r="E11" s="8">
        <f>E12+E18</f>
        <v>200000</v>
      </c>
      <c r="F11" s="33">
        <f t="shared" si="0"/>
        <v>241400</v>
      </c>
      <c r="G11" s="7"/>
    </row>
    <row r="12" spans="1:7" ht="15" customHeight="1">
      <c r="A12" s="7"/>
      <c r="B12" s="7" t="s">
        <v>3</v>
      </c>
      <c r="C12" s="7"/>
      <c r="D12" s="8">
        <f>D13+D14</f>
        <v>211400</v>
      </c>
      <c r="E12" s="8">
        <f>E13+E14</f>
        <v>180000</v>
      </c>
      <c r="F12" s="33">
        <f t="shared" si="0"/>
        <v>31400</v>
      </c>
      <c r="G12" s="7"/>
    </row>
    <row r="13" spans="1:7" ht="15" customHeight="1">
      <c r="A13" s="7"/>
      <c r="B13" s="7"/>
      <c r="C13" s="7" t="s">
        <v>243</v>
      </c>
      <c r="D13" s="56">
        <v>145909</v>
      </c>
      <c r="E13" s="56">
        <v>132930</v>
      </c>
      <c r="F13" s="34">
        <f t="shared" si="0"/>
        <v>12979</v>
      </c>
      <c r="G13" s="7" t="s">
        <v>242</v>
      </c>
    </row>
    <row r="14" spans="1:7" ht="15" customHeight="1">
      <c r="A14" s="7"/>
      <c r="B14" s="7"/>
      <c r="C14" s="7" t="s">
        <v>51</v>
      </c>
      <c r="D14" s="56">
        <v>65491</v>
      </c>
      <c r="E14" s="56">
        <v>47070</v>
      </c>
      <c r="F14" s="34">
        <f t="shared" si="0"/>
        <v>18421</v>
      </c>
      <c r="G14" s="7" t="s">
        <v>244</v>
      </c>
    </row>
    <row r="15" spans="1:7" ht="15" customHeight="1">
      <c r="A15" s="7"/>
      <c r="B15" s="7"/>
      <c r="C15" s="7"/>
      <c r="D15" s="56"/>
      <c r="E15" s="56"/>
      <c r="F15" s="34"/>
      <c r="G15" s="7" t="s">
        <v>246</v>
      </c>
    </row>
    <row r="16" spans="1:7" ht="15" customHeight="1">
      <c r="A16" s="7"/>
      <c r="B16" s="7"/>
      <c r="C16" s="7"/>
      <c r="D16" s="56"/>
      <c r="E16" s="56"/>
      <c r="F16" s="34"/>
      <c r="G16" s="7" t="s">
        <v>253</v>
      </c>
    </row>
    <row r="17" spans="1:7" ht="15" customHeight="1">
      <c r="A17" s="7"/>
      <c r="B17" s="7"/>
      <c r="C17" s="7"/>
      <c r="D17" s="56"/>
      <c r="E17" s="56"/>
      <c r="F17" s="34"/>
      <c r="G17" s="7" t="s">
        <v>247</v>
      </c>
    </row>
    <row r="18" spans="1:7" ht="15" customHeight="1">
      <c r="A18" s="7"/>
      <c r="B18" s="7" t="s">
        <v>5</v>
      </c>
      <c r="C18" s="7"/>
      <c r="D18" s="8">
        <f>D19</f>
        <v>230000</v>
      </c>
      <c r="E18" s="8">
        <f>E19</f>
        <v>20000</v>
      </c>
      <c r="F18" s="33">
        <f t="shared" si="0"/>
        <v>210000</v>
      </c>
      <c r="G18" s="7"/>
    </row>
    <row r="19" spans="1:7" ht="15" customHeight="1">
      <c r="A19" s="11"/>
      <c r="B19" s="11"/>
      <c r="C19" s="11" t="s">
        <v>6</v>
      </c>
      <c r="D19" s="11">
        <v>230000</v>
      </c>
      <c r="E19" s="11">
        <v>20000</v>
      </c>
      <c r="F19" s="19">
        <f t="shared" si="0"/>
        <v>210000</v>
      </c>
      <c r="G19" s="11" t="s">
        <v>241</v>
      </c>
    </row>
    <row r="20" spans="1:7" ht="15" customHeight="1">
      <c r="A20" s="7" t="s">
        <v>7</v>
      </c>
      <c r="B20" s="7"/>
      <c r="C20" s="7"/>
      <c r="D20" s="7">
        <v>0</v>
      </c>
      <c r="E20" s="7">
        <v>0</v>
      </c>
      <c r="F20" s="34">
        <f t="shared" si="0"/>
        <v>0</v>
      </c>
      <c r="G20" s="7"/>
    </row>
    <row r="21" spans="1:7" ht="15" customHeight="1">
      <c r="A21" s="7"/>
      <c r="B21" s="7" t="s">
        <v>8</v>
      </c>
      <c r="C21" s="7"/>
      <c r="D21" s="7">
        <v>0</v>
      </c>
      <c r="E21" s="7">
        <v>0</v>
      </c>
      <c r="F21" s="34">
        <f t="shared" si="0"/>
        <v>0</v>
      </c>
      <c r="G21" s="7"/>
    </row>
    <row r="22" spans="1:7" ht="15" customHeight="1">
      <c r="A22" s="11"/>
      <c r="B22" s="11"/>
      <c r="C22" s="11" t="s">
        <v>9</v>
      </c>
      <c r="D22" s="11">
        <v>0</v>
      </c>
      <c r="E22" s="11">
        <v>0</v>
      </c>
      <c r="F22" s="19">
        <f t="shared" si="0"/>
        <v>0</v>
      </c>
      <c r="G22" s="11"/>
    </row>
    <row r="23" spans="1:7" ht="15" customHeight="1">
      <c r="A23" s="7" t="s">
        <v>10</v>
      </c>
      <c r="B23" s="7"/>
      <c r="C23" s="7"/>
      <c r="D23" s="8">
        <f>D24+D26</f>
        <v>100</v>
      </c>
      <c r="E23" s="8">
        <f>E24+E26</f>
        <v>100</v>
      </c>
      <c r="F23" s="33">
        <f t="shared" si="0"/>
        <v>0</v>
      </c>
      <c r="G23" s="7"/>
    </row>
    <row r="24" spans="1:7" ht="15" customHeight="1">
      <c r="A24" s="7"/>
      <c r="B24" s="7" t="s">
        <v>1</v>
      </c>
      <c r="C24" s="7"/>
      <c r="D24" s="8">
        <f>D25</f>
        <v>100</v>
      </c>
      <c r="E24" s="8">
        <f>E25</f>
        <v>100</v>
      </c>
      <c r="F24" s="33">
        <f t="shared" si="0"/>
        <v>0</v>
      </c>
      <c r="G24" s="7"/>
    </row>
    <row r="25" spans="1:7" ht="15" customHeight="1">
      <c r="A25" s="7"/>
      <c r="B25" s="7"/>
      <c r="C25" s="7" t="s">
        <v>1</v>
      </c>
      <c r="D25" s="7">
        <v>100</v>
      </c>
      <c r="E25" s="7">
        <v>100</v>
      </c>
      <c r="F25" s="34">
        <f t="shared" si="0"/>
        <v>0</v>
      </c>
      <c r="G25" s="7" t="s">
        <v>248</v>
      </c>
    </row>
    <row r="26" spans="1:7" ht="15" customHeight="1">
      <c r="A26" s="7"/>
      <c r="B26" s="7" t="s">
        <v>11</v>
      </c>
      <c r="C26" s="7"/>
      <c r="D26" s="8">
        <f>D27</f>
        <v>0</v>
      </c>
      <c r="E26" s="8">
        <f>E27</f>
        <v>0</v>
      </c>
      <c r="F26" s="34">
        <f t="shared" si="0"/>
        <v>0</v>
      </c>
      <c r="G26" s="7"/>
    </row>
    <row r="27" spans="1:7" ht="15" customHeight="1">
      <c r="A27" s="11"/>
      <c r="B27" s="11"/>
      <c r="C27" s="11" t="s">
        <v>12</v>
      </c>
      <c r="D27" s="11">
        <v>0</v>
      </c>
      <c r="E27" s="11">
        <v>0</v>
      </c>
      <c r="F27" s="34">
        <f t="shared" si="0"/>
        <v>0</v>
      </c>
      <c r="G27" s="7" t="s">
        <v>12</v>
      </c>
    </row>
    <row r="28" spans="1:7" ht="15" customHeight="1">
      <c r="A28" s="67" t="s">
        <v>44</v>
      </c>
      <c r="B28" s="67"/>
      <c r="C28" s="67"/>
      <c r="D28" s="12">
        <f>D8+D11+D23</f>
        <v>2025900</v>
      </c>
      <c r="E28" s="12">
        <f>E8+E11+E23</f>
        <v>2250900</v>
      </c>
      <c r="F28" s="35">
        <f t="shared" si="0"/>
        <v>-225000</v>
      </c>
      <c r="G28" s="15"/>
    </row>
    <row r="29" ht="15" customHeight="1">
      <c r="G29" s="36"/>
    </row>
  </sheetData>
  <sheetProtection/>
  <mergeCells count="3">
    <mergeCell ref="A2:G2"/>
    <mergeCell ref="A6:F6"/>
    <mergeCell ref="A28:C28"/>
  </mergeCells>
  <printOptions/>
  <pageMargins left="1.14" right="0.75" top="0.8" bottom="1" header="0.5" footer="0.5"/>
  <pageSetup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3"/>
  <sheetViews>
    <sheetView zoomScale="75" zoomScaleNormal="75" zoomScaleSheetLayoutView="100" zoomScalePageLayoutView="0" workbookViewId="0" topLeftCell="A4">
      <selection activeCell="F54" sqref="F54"/>
    </sheetView>
  </sheetViews>
  <sheetFormatPr defaultColWidth="8.88671875" defaultRowHeight="13.5"/>
  <cols>
    <col min="1" max="2" width="8.77734375" style="1" customWidth="1"/>
    <col min="3" max="3" width="41.3359375" style="1" customWidth="1"/>
    <col min="4" max="5" width="14.3359375" style="1" customWidth="1"/>
    <col min="6" max="6" width="17.4453125" style="1" customWidth="1"/>
    <col min="7" max="7" width="61.3359375" style="1" customWidth="1"/>
    <col min="8" max="8" width="9.3359375" style="1" bestFit="1" customWidth="1"/>
    <col min="9" max="16384" width="8.88671875" style="1" customWidth="1"/>
  </cols>
  <sheetData>
    <row r="2" spans="1:7" ht="30.75">
      <c r="A2" s="63" t="s">
        <v>238</v>
      </c>
      <c r="B2" s="63"/>
      <c r="C2" s="63"/>
      <c r="D2" s="63"/>
      <c r="E2" s="63"/>
      <c r="F2" s="63"/>
      <c r="G2" s="63"/>
    </row>
    <row r="6" ht="15" customHeight="1">
      <c r="G6" s="2" t="s">
        <v>177</v>
      </c>
    </row>
    <row r="7" spans="1:7" s="6" customFormat="1" ht="15" customHeight="1">
      <c r="A7" s="64" t="s">
        <v>178</v>
      </c>
      <c r="B7" s="65"/>
      <c r="C7" s="65"/>
      <c r="D7" s="65"/>
      <c r="E7" s="65"/>
      <c r="F7" s="65"/>
      <c r="G7" s="48" t="s">
        <v>179</v>
      </c>
    </row>
    <row r="8" spans="1:7" s="6" customFormat="1" ht="15" customHeight="1">
      <c r="A8" s="3" t="s">
        <v>180</v>
      </c>
      <c r="B8" s="4" t="s">
        <v>181</v>
      </c>
      <c r="C8" s="4" t="s">
        <v>182</v>
      </c>
      <c r="D8" s="4" t="s">
        <v>239</v>
      </c>
      <c r="E8" s="4" t="s">
        <v>176</v>
      </c>
      <c r="F8" s="32" t="s">
        <v>183</v>
      </c>
      <c r="G8" s="4" t="s">
        <v>184</v>
      </c>
    </row>
    <row r="9" spans="1:7" ht="15" customHeight="1">
      <c r="A9" s="7" t="s">
        <v>13</v>
      </c>
      <c r="B9" s="7"/>
      <c r="C9" s="7"/>
      <c r="D9" s="8">
        <f>D10+D19</f>
        <v>541706</v>
      </c>
      <c r="E9" s="8">
        <f>E10+E19</f>
        <v>564870</v>
      </c>
      <c r="F9" s="33">
        <f aca="true" t="shared" si="0" ref="F9:F14">D9-E9</f>
        <v>-23164</v>
      </c>
      <c r="G9" s="7"/>
    </row>
    <row r="10" spans="1:7" ht="15" customHeight="1">
      <c r="A10" s="7"/>
      <c r="B10" s="7" t="s">
        <v>14</v>
      </c>
      <c r="C10" s="7"/>
      <c r="D10" s="8">
        <f>SUM(D11:D18)</f>
        <v>166595</v>
      </c>
      <c r="E10" s="8">
        <f>SUM(E11:E18)</f>
        <v>185468</v>
      </c>
      <c r="F10" s="33">
        <f t="shared" si="0"/>
        <v>-18873</v>
      </c>
      <c r="G10" s="7"/>
    </row>
    <row r="11" spans="1:7" ht="15" customHeight="1">
      <c r="A11" s="7"/>
      <c r="B11" s="7"/>
      <c r="C11" s="7" t="s">
        <v>185</v>
      </c>
      <c r="D11" s="7">
        <v>153600</v>
      </c>
      <c r="E11" s="7">
        <v>171600</v>
      </c>
      <c r="F11" s="34">
        <f t="shared" si="0"/>
        <v>-18000</v>
      </c>
      <c r="G11" s="7" t="s">
        <v>249</v>
      </c>
    </row>
    <row r="12" spans="1:7" ht="15" customHeight="1">
      <c r="A12" s="7"/>
      <c r="B12" s="7"/>
      <c r="C12" s="7" t="s">
        <v>186</v>
      </c>
      <c r="D12" s="7">
        <v>0</v>
      </c>
      <c r="E12" s="7">
        <v>0</v>
      </c>
      <c r="F12" s="34">
        <f t="shared" si="0"/>
        <v>0</v>
      </c>
      <c r="G12" s="7" t="s">
        <v>186</v>
      </c>
    </row>
    <row r="13" spans="1:7" ht="15" customHeight="1">
      <c r="A13" s="7"/>
      <c r="B13" s="7"/>
      <c r="C13" s="7" t="s">
        <v>187</v>
      </c>
      <c r="D13" s="7">
        <v>0</v>
      </c>
      <c r="E13" s="7">
        <v>0</v>
      </c>
      <c r="F13" s="34">
        <f t="shared" si="0"/>
        <v>0</v>
      </c>
      <c r="G13" s="7"/>
    </row>
    <row r="14" spans="1:7" ht="15" customHeight="1">
      <c r="A14" s="7"/>
      <c r="B14" s="7"/>
      <c r="C14" s="7" t="s">
        <v>188</v>
      </c>
      <c r="D14" s="7">
        <v>12995</v>
      </c>
      <c r="E14" s="7">
        <v>13868</v>
      </c>
      <c r="F14" s="34">
        <f t="shared" si="0"/>
        <v>-873</v>
      </c>
      <c r="G14" s="7" t="s">
        <v>250</v>
      </c>
    </row>
    <row r="15" spans="1:7" ht="15" customHeight="1">
      <c r="A15" s="7"/>
      <c r="B15" s="7"/>
      <c r="C15" s="7"/>
      <c r="D15" s="7"/>
      <c r="E15" s="7"/>
      <c r="F15" s="34"/>
      <c r="G15" s="7" t="s">
        <v>251</v>
      </c>
    </row>
    <row r="16" spans="1:7" ht="15" customHeight="1">
      <c r="A16" s="7"/>
      <c r="B16" s="7"/>
      <c r="C16" s="7" t="s">
        <v>189</v>
      </c>
      <c r="D16" s="7">
        <v>0</v>
      </c>
      <c r="E16" s="7">
        <v>0</v>
      </c>
      <c r="F16" s="34">
        <f aca="true" t="shared" si="1" ref="F16:F23">D16-E16</f>
        <v>0</v>
      </c>
      <c r="G16" s="7" t="s">
        <v>189</v>
      </c>
    </row>
    <row r="17" spans="1:7" ht="15" customHeight="1">
      <c r="A17" s="7"/>
      <c r="B17" s="7"/>
      <c r="C17" s="7" t="s">
        <v>190</v>
      </c>
      <c r="D17" s="7">
        <v>0</v>
      </c>
      <c r="E17" s="7">
        <v>0</v>
      </c>
      <c r="F17" s="34">
        <f t="shared" si="1"/>
        <v>0</v>
      </c>
      <c r="G17" s="7" t="s">
        <v>190</v>
      </c>
    </row>
    <row r="18" spans="1:7" ht="15" customHeight="1">
      <c r="A18" s="7"/>
      <c r="B18" s="11"/>
      <c r="C18" s="11" t="s">
        <v>191</v>
      </c>
      <c r="D18" s="11">
        <v>0</v>
      </c>
      <c r="E18" s="11">
        <v>0</v>
      </c>
      <c r="F18" s="19">
        <f t="shared" si="1"/>
        <v>0</v>
      </c>
      <c r="G18" s="11"/>
    </row>
    <row r="19" spans="1:7" ht="15" customHeight="1">
      <c r="A19" s="7"/>
      <c r="B19" s="7" t="s">
        <v>15</v>
      </c>
      <c r="C19" s="7"/>
      <c r="D19" s="8">
        <f>SUM(D20:D28)</f>
        <v>375111</v>
      </c>
      <c r="E19" s="8">
        <f>SUM(E20:E28)</f>
        <v>379402</v>
      </c>
      <c r="F19" s="33">
        <f t="shared" si="1"/>
        <v>-4291</v>
      </c>
      <c r="G19" s="7"/>
    </row>
    <row r="20" spans="1:7" ht="15" customHeight="1">
      <c r="A20" s="7"/>
      <c r="B20" s="7"/>
      <c r="C20" s="7" t="s">
        <v>31</v>
      </c>
      <c r="D20" s="7">
        <v>322615</v>
      </c>
      <c r="E20" s="7">
        <v>346200</v>
      </c>
      <c r="F20" s="34">
        <f t="shared" si="1"/>
        <v>-23585</v>
      </c>
      <c r="G20" s="7" t="s">
        <v>252</v>
      </c>
    </row>
    <row r="21" spans="1:7" ht="15" customHeight="1">
      <c r="A21" s="7"/>
      <c r="B21" s="7"/>
      <c r="C21" s="7" t="s">
        <v>32</v>
      </c>
      <c r="D21" s="7">
        <v>0</v>
      </c>
      <c r="E21" s="7">
        <v>0</v>
      </c>
      <c r="F21" s="34">
        <f t="shared" si="1"/>
        <v>0</v>
      </c>
      <c r="G21" s="7" t="s">
        <v>32</v>
      </c>
    </row>
    <row r="22" spans="1:7" ht="15" customHeight="1">
      <c r="A22" s="7"/>
      <c r="B22" s="7"/>
      <c r="C22" s="7" t="s">
        <v>33</v>
      </c>
      <c r="D22" s="7">
        <v>0</v>
      </c>
      <c r="E22" s="7">
        <v>0</v>
      </c>
      <c r="F22" s="34">
        <f t="shared" si="1"/>
        <v>0</v>
      </c>
      <c r="G22" s="7"/>
    </row>
    <row r="23" spans="1:7" ht="15" customHeight="1">
      <c r="A23" s="7"/>
      <c r="B23" s="7"/>
      <c r="C23" s="7" t="s">
        <v>192</v>
      </c>
      <c r="D23" s="62">
        <v>52496</v>
      </c>
      <c r="E23" s="62">
        <v>33202</v>
      </c>
      <c r="F23" s="34">
        <f t="shared" si="1"/>
        <v>19294</v>
      </c>
      <c r="G23" s="7" t="s">
        <v>254</v>
      </c>
    </row>
    <row r="24" spans="1:7" ht="15" customHeight="1">
      <c r="A24" s="7"/>
      <c r="B24" s="7"/>
      <c r="C24" s="7"/>
      <c r="D24" s="7"/>
      <c r="E24" s="7"/>
      <c r="F24" s="34"/>
      <c r="G24" s="7" t="s">
        <v>255</v>
      </c>
    </row>
    <row r="25" spans="1:7" ht="15" customHeight="1">
      <c r="A25" s="7"/>
      <c r="B25" s="7"/>
      <c r="C25" s="7"/>
      <c r="D25" s="7"/>
      <c r="E25" s="7"/>
      <c r="F25" s="34"/>
      <c r="G25" s="7" t="s">
        <v>256</v>
      </c>
    </row>
    <row r="26" spans="1:7" ht="15" customHeight="1">
      <c r="A26" s="7"/>
      <c r="B26" s="7"/>
      <c r="C26" s="7"/>
      <c r="D26" s="7"/>
      <c r="E26" s="7"/>
      <c r="F26" s="34"/>
      <c r="G26" s="7" t="s">
        <v>257</v>
      </c>
    </row>
    <row r="27" spans="1:7" ht="15" customHeight="1">
      <c r="A27" s="7"/>
      <c r="B27" s="7"/>
      <c r="C27" s="7" t="s">
        <v>34</v>
      </c>
      <c r="D27" s="7">
        <v>0</v>
      </c>
      <c r="E27" s="7">
        <v>0</v>
      </c>
      <c r="F27" s="34">
        <f aca="true" t="shared" si="2" ref="F27:F35">D27-E27</f>
        <v>0</v>
      </c>
      <c r="G27" s="7" t="s">
        <v>34</v>
      </c>
    </row>
    <row r="28" spans="1:7" ht="15" customHeight="1">
      <c r="A28" s="11"/>
      <c r="B28" s="11"/>
      <c r="C28" s="11" t="s">
        <v>35</v>
      </c>
      <c r="D28" s="11">
        <v>0</v>
      </c>
      <c r="E28" s="11">
        <v>0</v>
      </c>
      <c r="F28" s="19">
        <f t="shared" si="2"/>
        <v>0</v>
      </c>
      <c r="G28" s="11"/>
    </row>
    <row r="29" spans="1:7" ht="15" customHeight="1">
      <c r="A29" s="7" t="s">
        <v>16</v>
      </c>
      <c r="B29" s="7"/>
      <c r="C29" s="7"/>
      <c r="D29" s="8">
        <f>D30+D41+D61</f>
        <v>516676</v>
      </c>
      <c r="E29" s="8">
        <f>E30+E41+E61</f>
        <v>727717</v>
      </c>
      <c r="F29" s="33">
        <f t="shared" si="2"/>
        <v>-211041</v>
      </c>
      <c r="G29" s="7"/>
    </row>
    <row r="30" spans="1:7" ht="15" customHeight="1">
      <c r="A30" s="7"/>
      <c r="B30" s="7" t="s">
        <v>36</v>
      </c>
      <c r="C30" s="7"/>
      <c r="D30" s="8">
        <f>SUM(D31:D38)</f>
        <v>28552</v>
      </c>
      <c r="E30" s="8">
        <f>SUM(E31:E38)</f>
        <v>27982</v>
      </c>
      <c r="F30" s="33">
        <f t="shared" si="2"/>
        <v>570</v>
      </c>
      <c r="G30" s="7"/>
    </row>
    <row r="31" spans="1:7" ht="15" customHeight="1">
      <c r="A31" s="7"/>
      <c r="B31" s="7"/>
      <c r="C31" s="7" t="s">
        <v>193</v>
      </c>
      <c r="D31" s="7">
        <v>7920</v>
      </c>
      <c r="E31" s="7">
        <v>7920</v>
      </c>
      <c r="F31" s="34">
        <f t="shared" si="2"/>
        <v>0</v>
      </c>
      <c r="G31" s="7" t="s">
        <v>258</v>
      </c>
    </row>
    <row r="32" spans="1:7" ht="15" customHeight="1">
      <c r="A32" s="7"/>
      <c r="B32" s="7"/>
      <c r="C32" s="7" t="s">
        <v>194</v>
      </c>
      <c r="D32" s="7">
        <v>4488</v>
      </c>
      <c r="E32" s="7">
        <v>4488</v>
      </c>
      <c r="F32" s="34">
        <f t="shared" si="2"/>
        <v>0</v>
      </c>
      <c r="G32" s="7" t="s">
        <v>259</v>
      </c>
    </row>
    <row r="33" spans="1:7" ht="15" customHeight="1">
      <c r="A33" s="7"/>
      <c r="B33" s="7"/>
      <c r="C33" s="7" t="s">
        <v>27</v>
      </c>
      <c r="D33" s="7">
        <v>300</v>
      </c>
      <c r="E33" s="7">
        <v>300</v>
      </c>
      <c r="F33" s="34">
        <f t="shared" si="2"/>
        <v>0</v>
      </c>
      <c r="G33" s="7" t="s">
        <v>260</v>
      </c>
    </row>
    <row r="34" spans="1:7" ht="15" customHeight="1">
      <c r="A34" s="7"/>
      <c r="B34" s="7"/>
      <c r="C34" s="7" t="s">
        <v>28</v>
      </c>
      <c r="D34" s="7">
        <v>3960</v>
      </c>
      <c r="E34" s="7">
        <v>2640</v>
      </c>
      <c r="F34" s="34">
        <f t="shared" si="2"/>
        <v>1320</v>
      </c>
      <c r="G34" s="7" t="s">
        <v>261</v>
      </c>
    </row>
    <row r="35" spans="1:7" ht="15" customHeight="1">
      <c r="A35" s="7"/>
      <c r="B35" s="7"/>
      <c r="C35" s="7" t="s">
        <v>0</v>
      </c>
      <c r="D35" s="7">
        <v>2900</v>
      </c>
      <c r="E35" s="7">
        <v>3650</v>
      </c>
      <c r="F35" s="34">
        <f t="shared" si="2"/>
        <v>-750</v>
      </c>
      <c r="G35" s="7" t="s">
        <v>262</v>
      </c>
    </row>
    <row r="36" spans="1:7" ht="15" customHeight="1">
      <c r="A36" s="7"/>
      <c r="B36" s="7"/>
      <c r="C36" s="7"/>
      <c r="D36" s="7"/>
      <c r="E36" s="7"/>
      <c r="F36" s="34"/>
      <c r="G36" s="7" t="s">
        <v>263</v>
      </c>
    </row>
    <row r="37" spans="1:7" ht="15" customHeight="1">
      <c r="A37" s="7"/>
      <c r="B37" s="7"/>
      <c r="C37" s="7" t="s">
        <v>29</v>
      </c>
      <c r="D37" s="7">
        <v>1584</v>
      </c>
      <c r="E37" s="7">
        <v>1584</v>
      </c>
      <c r="F37" s="34">
        <f>D37-E37</f>
        <v>0</v>
      </c>
      <c r="G37" s="7" t="s">
        <v>264</v>
      </c>
    </row>
    <row r="38" spans="1:7" ht="15" customHeight="1">
      <c r="A38" s="7"/>
      <c r="B38" s="7"/>
      <c r="C38" s="7" t="s">
        <v>30</v>
      </c>
      <c r="D38" s="7">
        <v>7400</v>
      </c>
      <c r="E38" s="7">
        <v>7400</v>
      </c>
      <c r="F38" s="34">
        <f>D38-E38</f>
        <v>0</v>
      </c>
      <c r="G38" s="7" t="s">
        <v>265</v>
      </c>
    </row>
    <row r="39" spans="1:7" ht="15" customHeight="1">
      <c r="A39" s="7"/>
      <c r="B39" s="7"/>
      <c r="C39" s="7"/>
      <c r="D39" s="7"/>
      <c r="E39" s="7"/>
      <c r="F39" s="34"/>
      <c r="G39" s="7" t="s">
        <v>266</v>
      </c>
    </row>
    <row r="40" spans="1:7" ht="15" customHeight="1">
      <c r="A40" s="7"/>
      <c r="B40" s="7"/>
      <c r="C40" s="7"/>
      <c r="D40" s="7"/>
      <c r="E40" s="7"/>
      <c r="F40" s="34"/>
      <c r="G40" s="7" t="s">
        <v>267</v>
      </c>
    </row>
    <row r="41" spans="1:7" ht="15" customHeight="1">
      <c r="A41" s="7"/>
      <c r="B41" s="7" t="s">
        <v>18</v>
      </c>
      <c r="C41" s="7"/>
      <c r="D41" s="8">
        <f>SUM(D42:D59)</f>
        <v>303454</v>
      </c>
      <c r="E41" s="8">
        <f>SUM(E42:E59)</f>
        <v>291054</v>
      </c>
      <c r="F41" s="33">
        <f>D41-E41</f>
        <v>12400</v>
      </c>
      <c r="G41" s="7"/>
    </row>
    <row r="42" spans="1:7" ht="15" customHeight="1">
      <c r="A42" s="7"/>
      <c r="B42" s="7"/>
      <c r="C42" s="7" t="s">
        <v>19</v>
      </c>
      <c r="D42" s="7">
        <v>11900</v>
      </c>
      <c r="E42" s="7">
        <v>11900</v>
      </c>
      <c r="F42" s="34">
        <f>D42-E42</f>
        <v>0</v>
      </c>
      <c r="G42" s="7" t="s">
        <v>268</v>
      </c>
    </row>
    <row r="43" spans="1:7" ht="15" customHeight="1">
      <c r="A43" s="7"/>
      <c r="B43" s="7"/>
      <c r="C43" s="7"/>
      <c r="D43" s="7"/>
      <c r="E43" s="7"/>
      <c r="F43" s="34"/>
      <c r="G43" s="7" t="s">
        <v>195</v>
      </c>
    </row>
    <row r="44" spans="1:7" ht="15" customHeight="1">
      <c r="A44" s="7"/>
      <c r="B44" s="7"/>
      <c r="C44" s="7"/>
      <c r="D44" s="7"/>
      <c r="E44" s="7"/>
      <c r="F44" s="34"/>
      <c r="G44" s="7"/>
    </row>
    <row r="45" spans="1:7" ht="15" customHeight="1">
      <c r="A45" s="7"/>
      <c r="B45" s="7"/>
      <c r="C45" s="7" t="s">
        <v>21</v>
      </c>
      <c r="D45" s="7">
        <v>16300</v>
      </c>
      <c r="E45" s="7">
        <v>17300</v>
      </c>
      <c r="F45" s="34">
        <f>D45-E45</f>
        <v>-1000</v>
      </c>
      <c r="G45" s="7" t="s">
        <v>269</v>
      </c>
    </row>
    <row r="46" spans="1:7" ht="15" customHeight="1">
      <c r="A46" s="7"/>
      <c r="B46" s="7"/>
      <c r="C46" s="7" t="s">
        <v>103</v>
      </c>
      <c r="D46" s="7">
        <v>32700</v>
      </c>
      <c r="E46" s="7">
        <v>33200</v>
      </c>
      <c r="F46" s="34">
        <f>D46-E46</f>
        <v>-500</v>
      </c>
      <c r="G46" s="7" t="s">
        <v>270</v>
      </c>
    </row>
    <row r="47" spans="1:7" ht="15" customHeight="1">
      <c r="A47" s="7"/>
      <c r="B47" s="7"/>
      <c r="C47" s="7"/>
      <c r="D47" s="7"/>
      <c r="E47" s="7"/>
      <c r="F47" s="34"/>
      <c r="G47" s="7" t="s">
        <v>80</v>
      </c>
    </row>
    <row r="48" spans="1:7" ht="15" customHeight="1">
      <c r="A48" s="7"/>
      <c r="B48" s="7"/>
      <c r="C48" s="7"/>
      <c r="D48" s="7"/>
      <c r="E48" s="7"/>
      <c r="F48" s="34"/>
      <c r="G48" s="7" t="s">
        <v>104</v>
      </c>
    </row>
    <row r="49" spans="1:7" ht="15" customHeight="1">
      <c r="A49" s="7"/>
      <c r="B49" s="7"/>
      <c r="C49" s="7" t="s">
        <v>20</v>
      </c>
      <c r="D49" s="7">
        <v>4600</v>
      </c>
      <c r="E49" s="7">
        <v>4600</v>
      </c>
      <c r="F49" s="34">
        <f>D49-E49</f>
        <v>0</v>
      </c>
      <c r="G49" s="7" t="s">
        <v>271</v>
      </c>
    </row>
    <row r="50" spans="1:7" ht="15" customHeight="1">
      <c r="A50" s="7"/>
      <c r="B50" s="7"/>
      <c r="C50" s="7"/>
      <c r="D50" s="7"/>
      <c r="E50" s="7"/>
      <c r="F50" s="34"/>
      <c r="G50" s="7" t="s">
        <v>272</v>
      </c>
    </row>
    <row r="51" spans="1:7" ht="15" customHeight="1">
      <c r="A51" s="7"/>
      <c r="B51" s="7"/>
      <c r="C51" s="7" t="s">
        <v>22</v>
      </c>
      <c r="D51" s="7"/>
      <c r="E51" s="7">
        <v>13000</v>
      </c>
      <c r="F51" s="34">
        <f>D51-E51</f>
        <v>-13000</v>
      </c>
      <c r="G51" s="7" t="s">
        <v>22</v>
      </c>
    </row>
    <row r="52" spans="1:7" ht="15" customHeight="1">
      <c r="A52" s="7"/>
      <c r="B52" s="7"/>
      <c r="C52" s="7" t="s">
        <v>23</v>
      </c>
      <c r="D52" s="7">
        <v>198000</v>
      </c>
      <c r="E52" s="7">
        <v>171600</v>
      </c>
      <c r="F52" s="34">
        <f>D52-E52</f>
        <v>26400</v>
      </c>
      <c r="G52" s="7" t="s">
        <v>274</v>
      </c>
    </row>
    <row r="53" spans="1:7" ht="15" customHeight="1">
      <c r="A53" s="7"/>
      <c r="B53" s="7"/>
      <c r="C53" s="7"/>
      <c r="D53" s="7"/>
      <c r="E53" s="7"/>
      <c r="F53" s="34"/>
      <c r="G53" s="7" t="s">
        <v>275</v>
      </c>
    </row>
    <row r="54" spans="1:7" ht="15" customHeight="1">
      <c r="A54" s="7"/>
      <c r="B54" s="7"/>
      <c r="C54" s="7" t="s">
        <v>24</v>
      </c>
      <c r="D54" s="7">
        <v>33804</v>
      </c>
      <c r="E54" s="7">
        <v>33804</v>
      </c>
      <c r="F54" s="34">
        <f>D54-E54</f>
        <v>0</v>
      </c>
      <c r="G54" s="7" t="s">
        <v>276</v>
      </c>
    </row>
    <row r="55" spans="1:7" ht="15" customHeight="1">
      <c r="A55" s="7"/>
      <c r="B55" s="7"/>
      <c r="C55" s="7"/>
      <c r="D55" s="7"/>
      <c r="E55" s="7"/>
      <c r="F55" s="34"/>
      <c r="G55" s="7" t="s">
        <v>105</v>
      </c>
    </row>
    <row r="56" spans="1:7" ht="15" customHeight="1">
      <c r="A56" s="7"/>
      <c r="B56" s="7"/>
      <c r="C56" s="7"/>
      <c r="D56" s="7"/>
      <c r="E56" s="7"/>
      <c r="F56" s="34"/>
      <c r="G56" s="7" t="s">
        <v>77</v>
      </c>
    </row>
    <row r="57" spans="1:7" ht="15" customHeight="1">
      <c r="A57" s="7"/>
      <c r="B57" s="7"/>
      <c r="C57" s="7" t="s">
        <v>106</v>
      </c>
      <c r="D57" s="7">
        <v>3150</v>
      </c>
      <c r="E57" s="7">
        <v>2150</v>
      </c>
      <c r="F57" s="34">
        <f>D57-E57</f>
        <v>1000</v>
      </c>
      <c r="G57" s="7" t="s">
        <v>277</v>
      </c>
    </row>
    <row r="58" spans="1:7" ht="15" customHeight="1">
      <c r="A58" s="7"/>
      <c r="B58" s="7"/>
      <c r="C58" s="7"/>
      <c r="D58" s="7"/>
      <c r="E58" s="7"/>
      <c r="F58" s="34"/>
      <c r="G58" s="7" t="s">
        <v>79</v>
      </c>
    </row>
    <row r="59" spans="1:7" ht="15" customHeight="1">
      <c r="A59" s="7"/>
      <c r="B59" s="7"/>
      <c r="C59" s="7" t="s">
        <v>107</v>
      </c>
      <c r="D59" s="7">
        <v>3000</v>
      </c>
      <c r="E59" s="7">
        <v>3500</v>
      </c>
      <c r="F59" s="34">
        <f>D59-E59</f>
        <v>-500</v>
      </c>
      <c r="G59" s="7" t="s">
        <v>278</v>
      </c>
    </row>
    <row r="60" spans="1:7" ht="15" customHeight="1">
      <c r="A60" s="7"/>
      <c r="B60" s="7"/>
      <c r="C60" s="7"/>
      <c r="D60" s="7"/>
      <c r="E60" s="7"/>
      <c r="F60" s="34"/>
      <c r="G60" s="7" t="s">
        <v>279</v>
      </c>
    </row>
    <row r="61" spans="1:7" ht="15" customHeight="1">
      <c r="A61" s="7"/>
      <c r="B61" s="7" t="s">
        <v>25</v>
      </c>
      <c r="C61" s="7"/>
      <c r="D61" s="8">
        <f>SUM(D62:D72)</f>
        <v>184670</v>
      </c>
      <c r="E61" s="8">
        <f>SUM(E62:E72)</f>
        <v>408681</v>
      </c>
      <c r="F61" s="33">
        <f aca="true" t="shared" si="3" ref="F61:F66">D61-E61</f>
        <v>-224011</v>
      </c>
      <c r="G61" s="7"/>
    </row>
    <row r="62" spans="1:7" ht="15" customHeight="1">
      <c r="A62" s="7"/>
      <c r="B62" s="7"/>
      <c r="C62" s="7" t="s">
        <v>280</v>
      </c>
      <c r="D62" s="7">
        <v>24000</v>
      </c>
      <c r="E62" s="7">
        <v>24000</v>
      </c>
      <c r="F62" s="34">
        <f t="shared" si="3"/>
        <v>0</v>
      </c>
      <c r="G62" s="7" t="s">
        <v>281</v>
      </c>
    </row>
    <row r="63" spans="1:7" ht="15" customHeight="1">
      <c r="A63" s="7"/>
      <c r="B63" s="7"/>
      <c r="C63" s="7" t="s">
        <v>109</v>
      </c>
      <c r="D63" s="7">
        <v>100</v>
      </c>
      <c r="E63" s="7">
        <v>100</v>
      </c>
      <c r="F63" s="34">
        <f t="shared" si="3"/>
        <v>0</v>
      </c>
      <c r="G63" s="7" t="s">
        <v>282</v>
      </c>
    </row>
    <row r="64" spans="1:7" ht="15" customHeight="1">
      <c r="A64" s="7"/>
      <c r="B64" s="7"/>
      <c r="C64" s="7" t="s">
        <v>110</v>
      </c>
      <c r="D64" s="7">
        <v>1320</v>
      </c>
      <c r="E64" s="7">
        <v>1320</v>
      </c>
      <c r="F64" s="34">
        <f t="shared" si="3"/>
        <v>0</v>
      </c>
      <c r="G64" s="7" t="s">
        <v>283</v>
      </c>
    </row>
    <row r="65" spans="1:7" ht="15" customHeight="1">
      <c r="A65" s="7"/>
      <c r="B65" s="7"/>
      <c r="C65" s="7" t="s">
        <v>49</v>
      </c>
      <c r="D65" s="7">
        <v>3000</v>
      </c>
      <c r="E65" s="7">
        <v>5000</v>
      </c>
      <c r="F65" s="34">
        <f t="shared" si="3"/>
        <v>-2000</v>
      </c>
      <c r="G65" s="7" t="s">
        <v>284</v>
      </c>
    </row>
    <row r="66" spans="1:7" ht="15" customHeight="1">
      <c r="A66" s="7"/>
      <c r="B66" s="7"/>
      <c r="C66" s="7" t="s">
        <v>111</v>
      </c>
      <c r="D66" s="7">
        <v>2000</v>
      </c>
      <c r="E66" s="7">
        <v>2000</v>
      </c>
      <c r="F66" s="34">
        <f t="shared" si="3"/>
        <v>0</v>
      </c>
      <c r="G66" s="7" t="s">
        <v>285</v>
      </c>
    </row>
    <row r="67" spans="1:7" ht="15" customHeight="1">
      <c r="A67" s="7"/>
      <c r="B67" s="7"/>
      <c r="C67" s="7"/>
      <c r="D67" s="7"/>
      <c r="E67" s="7"/>
      <c r="F67" s="34"/>
      <c r="G67" s="7" t="s">
        <v>112</v>
      </c>
    </row>
    <row r="68" spans="1:7" ht="15" customHeight="1">
      <c r="A68" s="7"/>
      <c r="B68" s="7"/>
      <c r="C68" s="20" t="s">
        <v>113</v>
      </c>
      <c r="D68" s="7">
        <v>0</v>
      </c>
      <c r="E68" s="7">
        <v>0</v>
      </c>
      <c r="F68" s="34">
        <f>D68-E68</f>
        <v>0</v>
      </c>
      <c r="G68" s="7"/>
    </row>
    <row r="69" spans="1:7" ht="15" customHeight="1">
      <c r="A69" s="7"/>
      <c r="B69" s="7"/>
      <c r="C69" s="7" t="s">
        <v>114</v>
      </c>
      <c r="D69" s="7">
        <v>4860</v>
      </c>
      <c r="E69" s="7">
        <v>4860</v>
      </c>
      <c r="F69" s="34">
        <f>D69-E69</f>
        <v>0</v>
      </c>
      <c r="G69" s="7" t="s">
        <v>286</v>
      </c>
    </row>
    <row r="70" spans="1:7" ht="15" customHeight="1">
      <c r="A70" s="7"/>
      <c r="B70" s="7"/>
      <c r="C70" s="7"/>
      <c r="D70" s="7"/>
      <c r="E70" s="7"/>
      <c r="F70" s="34"/>
      <c r="G70" s="7" t="s">
        <v>115</v>
      </c>
    </row>
    <row r="71" spans="1:7" ht="15" customHeight="1">
      <c r="A71" s="7"/>
      <c r="B71" s="7"/>
      <c r="C71" s="7"/>
      <c r="D71" s="7"/>
      <c r="E71" s="7"/>
      <c r="F71" s="34"/>
      <c r="G71" s="7"/>
    </row>
    <row r="72" spans="1:7" s="34" customFormat="1" ht="15" customHeight="1">
      <c r="A72" s="7"/>
      <c r="B72" s="7"/>
      <c r="C72" s="7" t="s">
        <v>116</v>
      </c>
      <c r="D72" s="7">
        <v>149390</v>
      </c>
      <c r="E72" s="7">
        <v>371401</v>
      </c>
      <c r="F72" s="17">
        <f>D72-E72</f>
        <v>-222011</v>
      </c>
      <c r="G72" s="7" t="s">
        <v>287</v>
      </c>
    </row>
    <row r="73" spans="1:7" ht="15" customHeight="1">
      <c r="A73" s="11"/>
      <c r="B73" s="11"/>
      <c r="C73" s="11"/>
      <c r="D73" s="11"/>
      <c r="E73" s="11"/>
      <c r="F73" s="37"/>
      <c r="G73" s="11" t="s">
        <v>117</v>
      </c>
    </row>
    <row r="74" spans="1:7" ht="15" customHeight="1">
      <c r="A74" s="7" t="s">
        <v>75</v>
      </c>
      <c r="B74" s="7"/>
      <c r="C74" s="7"/>
      <c r="D74" s="8">
        <f>D76+D78+D89</f>
        <v>303600</v>
      </c>
      <c r="E74" s="8">
        <f>E76+E78+E89</f>
        <v>327029</v>
      </c>
      <c r="F74" s="33">
        <f aca="true" t="shared" si="4" ref="F74:F80">D74-E74</f>
        <v>-23429</v>
      </c>
      <c r="G74" s="7"/>
    </row>
    <row r="75" spans="1:7" ht="15" customHeight="1">
      <c r="A75" s="7"/>
      <c r="B75" s="7" t="s">
        <v>118</v>
      </c>
      <c r="C75" s="7"/>
      <c r="D75" s="8"/>
      <c r="E75" s="8"/>
      <c r="F75" s="34">
        <f t="shared" si="4"/>
        <v>0</v>
      </c>
      <c r="G75" s="7"/>
    </row>
    <row r="76" spans="1:7" ht="15" customHeight="1">
      <c r="A76" s="7"/>
      <c r="B76" s="7"/>
      <c r="C76" s="7" t="s">
        <v>119</v>
      </c>
      <c r="D76" s="8">
        <f>D77</f>
        <v>20000</v>
      </c>
      <c r="E76" s="8">
        <f>E77</f>
        <v>30000</v>
      </c>
      <c r="F76" s="33">
        <f t="shared" si="4"/>
        <v>-10000</v>
      </c>
      <c r="G76" s="7"/>
    </row>
    <row r="77" spans="1:7" ht="15" customHeight="1">
      <c r="A77" s="7"/>
      <c r="B77" s="7"/>
      <c r="C77" s="7" t="s">
        <v>120</v>
      </c>
      <c r="D77" s="7">
        <v>20000</v>
      </c>
      <c r="E77" s="7">
        <v>30000</v>
      </c>
      <c r="F77" s="34">
        <f t="shared" si="4"/>
        <v>-10000</v>
      </c>
      <c r="G77" s="7" t="s">
        <v>288</v>
      </c>
    </row>
    <row r="78" spans="1:7" ht="15" customHeight="1">
      <c r="A78" s="7"/>
      <c r="B78" s="7" t="s">
        <v>121</v>
      </c>
      <c r="C78" s="7"/>
      <c r="D78" s="8">
        <f>SUM(D79:D88)</f>
        <v>282600</v>
      </c>
      <c r="E78" s="8">
        <f>SUM(E79:E88)</f>
        <v>296029</v>
      </c>
      <c r="F78" s="33">
        <f t="shared" si="4"/>
        <v>-13429</v>
      </c>
      <c r="G78" s="7"/>
    </row>
    <row r="79" spans="1:7" ht="15" customHeight="1">
      <c r="A79" s="7"/>
      <c r="B79" s="7"/>
      <c r="C79" s="7" t="s">
        <v>122</v>
      </c>
      <c r="D79" s="7">
        <v>15000</v>
      </c>
      <c r="E79" s="7">
        <v>30000</v>
      </c>
      <c r="F79" s="34">
        <f t="shared" si="4"/>
        <v>-15000</v>
      </c>
      <c r="G79" s="7" t="s">
        <v>289</v>
      </c>
    </row>
    <row r="80" spans="1:7" ht="15" customHeight="1">
      <c r="A80" s="7"/>
      <c r="B80" s="7"/>
      <c r="C80" s="7" t="s">
        <v>123</v>
      </c>
      <c r="D80" s="7">
        <v>85000</v>
      </c>
      <c r="E80" s="7">
        <v>85000</v>
      </c>
      <c r="F80" s="34">
        <f t="shared" si="4"/>
        <v>0</v>
      </c>
      <c r="G80" s="7" t="s">
        <v>290</v>
      </c>
    </row>
    <row r="81" spans="1:7" ht="15" customHeight="1">
      <c r="A81" s="7"/>
      <c r="B81" s="7"/>
      <c r="C81" s="7"/>
      <c r="D81" s="7"/>
      <c r="E81" s="7"/>
      <c r="F81" s="34"/>
      <c r="G81" s="7" t="s">
        <v>78</v>
      </c>
    </row>
    <row r="82" spans="1:7" ht="15" customHeight="1">
      <c r="A82" s="7"/>
      <c r="B82" s="7"/>
      <c r="C82" s="7"/>
      <c r="D82" s="7"/>
      <c r="E82" s="7"/>
      <c r="F82" s="34"/>
      <c r="G82" s="7" t="s">
        <v>124</v>
      </c>
    </row>
    <row r="83" spans="1:7" ht="15" customHeight="1">
      <c r="A83" s="7"/>
      <c r="B83" s="7"/>
      <c r="C83" s="7" t="s">
        <v>125</v>
      </c>
      <c r="D83" s="7">
        <v>0</v>
      </c>
      <c r="E83" s="7">
        <v>0</v>
      </c>
      <c r="F83" s="34">
        <f>D83-E83</f>
        <v>0</v>
      </c>
      <c r="G83" s="7"/>
    </row>
    <row r="84" spans="1:7" ht="15" customHeight="1">
      <c r="A84" s="7"/>
      <c r="B84" s="7"/>
      <c r="C84" s="7" t="s">
        <v>126</v>
      </c>
      <c r="D84" s="7">
        <v>182600</v>
      </c>
      <c r="E84" s="7">
        <v>181029</v>
      </c>
      <c r="F84" s="34">
        <f>D84-E84</f>
        <v>1571</v>
      </c>
      <c r="G84" s="7" t="s">
        <v>292</v>
      </c>
    </row>
    <row r="85" spans="1:7" ht="15" customHeight="1">
      <c r="A85" s="7"/>
      <c r="B85" s="7"/>
      <c r="C85" s="7"/>
      <c r="D85" s="7"/>
      <c r="E85" s="7"/>
      <c r="F85" s="34"/>
      <c r="G85" s="7" t="s">
        <v>293</v>
      </c>
    </row>
    <row r="86" spans="1:7" ht="15" customHeight="1">
      <c r="A86" s="7"/>
      <c r="B86" s="7"/>
      <c r="C86" s="7"/>
      <c r="D86" s="7"/>
      <c r="E86" s="7"/>
      <c r="F86" s="34"/>
      <c r="G86" s="7" t="s">
        <v>295</v>
      </c>
    </row>
    <row r="87" spans="1:7" ht="15" customHeight="1">
      <c r="A87" s="7"/>
      <c r="B87" s="7"/>
      <c r="C87" s="7"/>
      <c r="D87" s="7"/>
      <c r="E87" s="7"/>
      <c r="F87" s="34"/>
      <c r="G87" s="7" t="s">
        <v>294</v>
      </c>
    </row>
    <row r="88" spans="1:7" ht="15" customHeight="1">
      <c r="A88" s="7"/>
      <c r="B88" s="7"/>
      <c r="C88" s="7" t="s">
        <v>127</v>
      </c>
      <c r="D88" s="7">
        <v>0</v>
      </c>
      <c r="E88" s="7">
        <v>0</v>
      </c>
      <c r="F88" s="34">
        <f>D88-E88</f>
        <v>0</v>
      </c>
      <c r="G88" s="7"/>
    </row>
    <row r="89" spans="1:7" ht="15" customHeight="1">
      <c r="A89" s="7"/>
      <c r="B89" s="7" t="s">
        <v>128</v>
      </c>
      <c r="C89" s="7"/>
      <c r="D89" s="8">
        <f>D90</f>
        <v>1000</v>
      </c>
      <c r="E89" s="8">
        <f>E90</f>
        <v>1000</v>
      </c>
      <c r="F89" s="33">
        <f>D89-E89</f>
        <v>0</v>
      </c>
      <c r="G89" s="7"/>
    </row>
    <row r="90" spans="1:7" ht="15" customHeight="1">
      <c r="A90" s="11"/>
      <c r="B90" s="7"/>
      <c r="C90" s="7" t="s">
        <v>129</v>
      </c>
      <c r="D90" s="7">
        <v>1000</v>
      </c>
      <c r="E90" s="7">
        <v>1000</v>
      </c>
      <c r="F90" s="10">
        <f>D90-E90</f>
        <v>0</v>
      </c>
      <c r="G90" s="7" t="s">
        <v>130</v>
      </c>
    </row>
    <row r="91" spans="1:7" ht="15" customHeight="1">
      <c r="A91" s="11"/>
      <c r="B91" s="11"/>
      <c r="C91" s="11"/>
      <c r="D91" s="11"/>
      <c r="E91" s="11"/>
      <c r="F91" s="34"/>
      <c r="G91" s="11" t="s">
        <v>296</v>
      </c>
    </row>
    <row r="92" spans="1:7" ht="15" customHeight="1">
      <c r="A92" s="11" t="s">
        <v>131</v>
      </c>
      <c r="B92" s="11" t="s">
        <v>131</v>
      </c>
      <c r="C92" s="11"/>
      <c r="D92" s="21">
        <v>58918</v>
      </c>
      <c r="E92" s="21">
        <v>60340</v>
      </c>
      <c r="F92" s="35">
        <f>D92-E92</f>
        <v>-1422</v>
      </c>
      <c r="G92" s="11" t="s">
        <v>299</v>
      </c>
    </row>
    <row r="93" spans="1:7" ht="15" customHeight="1">
      <c r="A93" s="7" t="s">
        <v>132</v>
      </c>
      <c r="B93" s="7"/>
      <c r="C93" s="7"/>
      <c r="D93" s="8">
        <f>D94</f>
        <v>3000</v>
      </c>
      <c r="E93" s="8">
        <f>E94</f>
        <v>3000</v>
      </c>
      <c r="F93" s="34">
        <f>D93-E93</f>
        <v>0</v>
      </c>
      <c r="G93" s="7"/>
    </row>
    <row r="94" spans="1:7" ht="15" customHeight="1">
      <c r="A94" s="7"/>
      <c r="B94" s="7" t="s">
        <v>133</v>
      </c>
      <c r="C94" s="7"/>
      <c r="D94" s="8">
        <f>D95+D97+D96</f>
        <v>3000</v>
      </c>
      <c r="E94" s="8">
        <f>E95+E97+E96</f>
        <v>3000</v>
      </c>
      <c r="F94" s="34">
        <f>D94-E94</f>
        <v>0</v>
      </c>
      <c r="G94" s="7"/>
    </row>
    <row r="95" spans="1:7" ht="15" customHeight="1">
      <c r="A95" s="7"/>
      <c r="B95" s="7"/>
      <c r="C95" s="7" t="s">
        <v>134</v>
      </c>
      <c r="D95" s="7">
        <v>0</v>
      </c>
      <c r="E95" s="7">
        <v>0</v>
      </c>
      <c r="F95" s="34">
        <f>D95-E95</f>
        <v>0</v>
      </c>
      <c r="G95" s="7" t="s">
        <v>135</v>
      </c>
    </row>
    <row r="96" spans="1:7" ht="15" customHeight="1">
      <c r="A96" s="7"/>
      <c r="B96" s="7"/>
      <c r="C96" s="7" t="s">
        <v>136</v>
      </c>
      <c r="D96" s="7">
        <v>3000</v>
      </c>
      <c r="E96" s="7">
        <v>3000</v>
      </c>
      <c r="F96" s="34"/>
      <c r="G96" s="7" t="s">
        <v>298</v>
      </c>
    </row>
    <row r="97" spans="1:7" ht="15" customHeight="1">
      <c r="A97" s="11"/>
      <c r="B97" s="11"/>
      <c r="C97" s="11" t="s">
        <v>137</v>
      </c>
      <c r="D97" s="11">
        <v>0</v>
      </c>
      <c r="E97" s="11">
        <v>0</v>
      </c>
      <c r="F97" s="11">
        <f>D97-E97</f>
        <v>0</v>
      </c>
      <c r="G97" s="11" t="s">
        <v>297</v>
      </c>
    </row>
    <row r="98" spans="1:7" ht="15" customHeight="1">
      <c r="A98" s="7" t="s">
        <v>138</v>
      </c>
      <c r="B98" s="7"/>
      <c r="C98" s="7"/>
      <c r="D98" s="8">
        <f>D99</f>
        <v>602000</v>
      </c>
      <c r="E98" s="8">
        <f>E99</f>
        <v>547944</v>
      </c>
      <c r="F98" s="34">
        <f>D98-E98</f>
        <v>54056</v>
      </c>
      <c r="G98" s="7"/>
    </row>
    <row r="99" spans="1:7" ht="15" customHeight="1">
      <c r="A99" s="7"/>
      <c r="B99" s="7" t="s">
        <v>139</v>
      </c>
      <c r="C99" s="7"/>
      <c r="D99" s="8">
        <f>D100</f>
        <v>602000</v>
      </c>
      <c r="E99" s="8">
        <f>E100</f>
        <v>547944</v>
      </c>
      <c r="F99" s="34">
        <f>D99-E99</f>
        <v>54056</v>
      </c>
      <c r="G99" s="7"/>
    </row>
    <row r="100" spans="1:7" ht="15" customHeight="1">
      <c r="A100" s="7"/>
      <c r="B100" s="7"/>
      <c r="C100" s="7" t="s">
        <v>140</v>
      </c>
      <c r="D100" s="7">
        <v>602000</v>
      </c>
      <c r="E100" s="7">
        <v>547944</v>
      </c>
      <c r="F100" s="34">
        <f>D100-E100</f>
        <v>54056</v>
      </c>
      <c r="G100" s="7" t="s">
        <v>301</v>
      </c>
    </row>
    <row r="101" spans="1:7" ht="15" customHeight="1">
      <c r="A101" s="7"/>
      <c r="B101" s="7"/>
      <c r="C101" s="7"/>
      <c r="D101" s="7"/>
      <c r="E101" s="7"/>
      <c r="F101" s="34"/>
      <c r="G101" s="7" t="s">
        <v>300</v>
      </c>
    </row>
    <row r="102" spans="1:7" ht="15" customHeight="1">
      <c r="A102" s="7"/>
      <c r="B102" s="7"/>
      <c r="C102" s="7"/>
      <c r="D102" s="7"/>
      <c r="E102" s="7"/>
      <c r="F102" s="34"/>
      <c r="G102" s="11" t="s">
        <v>302</v>
      </c>
    </row>
    <row r="103" spans="1:7" ht="15" customHeight="1">
      <c r="A103" s="67" t="s">
        <v>141</v>
      </c>
      <c r="B103" s="67"/>
      <c r="C103" s="67"/>
      <c r="D103" s="12">
        <f>D9+D29+D74+D92+D93+D98</f>
        <v>2025900</v>
      </c>
      <c r="E103" s="12">
        <f>E9+E29+E74+E92+E93+E98</f>
        <v>2230900</v>
      </c>
      <c r="F103" s="35">
        <f>D103-E103</f>
        <v>-205000</v>
      </c>
      <c r="G103" s="11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/>
  <mergeCells count="3">
    <mergeCell ref="A2:G2"/>
    <mergeCell ref="A103:C103"/>
    <mergeCell ref="A7:F7"/>
  </mergeCells>
  <printOptions/>
  <pageMargins left="1.14" right="0.75" top="0.8" bottom="1" header="0.5" footer="0.5"/>
  <pageSetup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B7">
      <selection activeCell="F21" sqref="F21"/>
    </sheetView>
  </sheetViews>
  <sheetFormatPr defaultColWidth="8.88671875" defaultRowHeight="13.5"/>
  <cols>
    <col min="1" max="1" width="11.10546875" style="39" bestFit="1" customWidth="1"/>
    <col min="2" max="2" width="36.10546875" style="39" bestFit="1" customWidth="1"/>
    <col min="3" max="3" width="14.77734375" style="38" bestFit="1" customWidth="1"/>
    <col min="4" max="4" width="7.10546875" style="38" bestFit="1" customWidth="1"/>
    <col min="5" max="5" width="15.88671875" style="39" bestFit="1" customWidth="1"/>
    <col min="6" max="6" width="12.10546875" style="40" bestFit="1" customWidth="1"/>
    <col min="7" max="7" width="12.10546875" style="41" bestFit="1" customWidth="1"/>
    <col min="8" max="8" width="5.3359375" style="38" bestFit="1" customWidth="1"/>
    <col min="9" max="9" width="16.77734375" style="38" customWidth="1"/>
    <col min="10" max="16384" width="8.88671875" style="38" customWidth="1"/>
  </cols>
  <sheetData>
    <row r="2" spans="1:8" ht="33.75" customHeight="1">
      <c r="A2" s="73" t="s">
        <v>166</v>
      </c>
      <c r="B2" s="73"/>
      <c r="C2" s="73"/>
      <c r="D2" s="73"/>
      <c r="E2" s="73"/>
      <c r="F2" s="73"/>
      <c r="G2" s="73"/>
      <c r="H2" s="73"/>
    </row>
    <row r="3" spans="1:8" ht="37.5" customHeight="1">
      <c r="A3" s="74" t="s">
        <v>62</v>
      </c>
      <c r="B3" s="74"/>
      <c r="C3" s="74"/>
      <c r="D3" s="74"/>
      <c r="E3" s="74"/>
      <c r="F3" s="74"/>
      <c r="G3" s="74"/>
      <c r="H3" s="74"/>
    </row>
    <row r="4" ht="4.5" customHeight="1"/>
    <row r="5" spans="1:8" s="44" customFormat="1" ht="24.75" customHeight="1">
      <c r="A5" s="81" t="s">
        <v>63</v>
      </c>
      <c r="B5" s="81" t="s">
        <v>63</v>
      </c>
      <c r="C5" s="81" t="s">
        <v>83</v>
      </c>
      <c r="D5" s="81" t="s">
        <v>84</v>
      </c>
      <c r="E5" s="81" t="s">
        <v>85</v>
      </c>
      <c r="F5" s="82" t="s">
        <v>86</v>
      </c>
      <c r="G5" s="82"/>
      <c r="H5" s="81" t="s">
        <v>87</v>
      </c>
    </row>
    <row r="6" spans="1:8" s="44" customFormat="1" ht="29.25" customHeight="1">
      <c r="A6" s="81"/>
      <c r="B6" s="81"/>
      <c r="C6" s="81"/>
      <c r="D6" s="81"/>
      <c r="E6" s="81"/>
      <c r="F6" s="45" t="s">
        <v>88</v>
      </c>
      <c r="G6" s="43" t="s">
        <v>86</v>
      </c>
      <c r="H6" s="81"/>
    </row>
    <row r="7" spans="1:8" s="44" customFormat="1" ht="17.25" customHeight="1">
      <c r="A7" s="81" t="s">
        <v>89</v>
      </c>
      <c r="B7" s="81" t="s">
        <v>90</v>
      </c>
      <c r="C7" s="46" t="s">
        <v>91</v>
      </c>
      <c r="D7" s="46"/>
      <c r="E7" s="42">
        <v>5</v>
      </c>
      <c r="F7" s="47">
        <f>29520+1200</f>
        <v>30720</v>
      </c>
      <c r="G7" s="15">
        <f>147600+6000</f>
        <v>153600</v>
      </c>
      <c r="H7" s="46"/>
    </row>
    <row r="8" spans="1:8" s="44" customFormat="1" ht="17.25" customHeight="1">
      <c r="A8" s="81"/>
      <c r="B8" s="81"/>
      <c r="C8" s="46"/>
      <c r="D8" s="46"/>
      <c r="E8" s="42"/>
      <c r="F8" s="47"/>
      <c r="G8" s="15"/>
      <c r="H8" s="46"/>
    </row>
    <row r="9" spans="1:8" s="44" customFormat="1" ht="17.25" customHeight="1">
      <c r="A9" s="81"/>
      <c r="B9" s="81"/>
      <c r="C9" s="81" t="s">
        <v>92</v>
      </c>
      <c r="D9" s="81"/>
      <c r="E9" s="42">
        <f>SUM(E7:E8)</f>
        <v>5</v>
      </c>
      <c r="F9" s="15">
        <v>30720</v>
      </c>
      <c r="G9" s="15">
        <f>SUM(G7:G8)</f>
        <v>153600</v>
      </c>
      <c r="H9" s="46"/>
    </row>
    <row r="10" spans="1:8" s="44" customFormat="1" ht="17.25" customHeight="1">
      <c r="A10" s="81"/>
      <c r="B10" s="42" t="s">
        <v>93</v>
      </c>
      <c r="C10" s="46"/>
      <c r="D10" s="46"/>
      <c r="E10" s="42"/>
      <c r="F10" s="47"/>
      <c r="G10" s="15"/>
      <c r="H10" s="46"/>
    </row>
    <row r="11" spans="1:8" s="44" customFormat="1" ht="17.25" customHeight="1">
      <c r="A11" s="81"/>
      <c r="B11" s="42" t="s">
        <v>94</v>
      </c>
      <c r="C11" s="46"/>
      <c r="D11" s="46"/>
      <c r="E11" s="42"/>
      <c r="F11" s="47"/>
      <c r="G11" s="15"/>
      <c r="H11" s="46"/>
    </row>
    <row r="12" spans="1:8" s="44" customFormat="1" ht="17.25" customHeight="1">
      <c r="A12" s="81"/>
      <c r="B12" s="42" t="s">
        <v>102</v>
      </c>
      <c r="C12" s="46"/>
      <c r="D12" s="46"/>
      <c r="E12" s="42">
        <v>5</v>
      </c>
      <c r="F12" s="47">
        <v>2599</v>
      </c>
      <c r="G12" s="15">
        <v>12995</v>
      </c>
      <c r="H12" s="46"/>
    </row>
    <row r="13" spans="1:8" s="44" customFormat="1" ht="17.25" customHeight="1">
      <c r="A13" s="81"/>
      <c r="B13" s="42" t="s">
        <v>95</v>
      </c>
      <c r="C13" s="46"/>
      <c r="D13" s="46"/>
      <c r="E13" s="42"/>
      <c r="F13" s="47"/>
      <c r="G13" s="15"/>
      <c r="H13" s="46"/>
    </row>
    <row r="14" spans="1:8" s="44" customFormat="1" ht="17.25" customHeight="1">
      <c r="A14" s="81"/>
      <c r="B14" s="83" t="s">
        <v>96</v>
      </c>
      <c r="C14" s="83"/>
      <c r="D14" s="83"/>
      <c r="E14" s="58">
        <f>E12</f>
        <v>5</v>
      </c>
      <c r="F14" s="47">
        <f>F9+F12</f>
        <v>33319</v>
      </c>
      <c r="G14" s="47">
        <f>G9+G12</f>
        <v>166595</v>
      </c>
      <c r="H14" s="46"/>
    </row>
    <row r="15" spans="1:8" s="44" customFormat="1" ht="17.25" customHeight="1">
      <c r="A15" s="81" t="s">
        <v>97</v>
      </c>
      <c r="B15" s="42" t="s">
        <v>98</v>
      </c>
      <c r="C15" s="46"/>
      <c r="D15" s="46"/>
      <c r="E15" s="42"/>
      <c r="F15" s="47"/>
      <c r="G15" s="15"/>
      <c r="H15" s="46"/>
    </row>
    <row r="16" spans="1:8" s="44" customFormat="1" ht="17.25" customHeight="1">
      <c r="A16" s="81"/>
      <c r="B16" s="42" t="s">
        <v>99</v>
      </c>
      <c r="C16" s="46"/>
      <c r="D16" s="46"/>
      <c r="E16" s="42"/>
      <c r="F16" s="47"/>
      <c r="G16" s="15"/>
      <c r="H16" s="46"/>
    </row>
    <row r="17" spans="1:8" s="44" customFormat="1" ht="17.25" customHeight="1">
      <c r="A17" s="81"/>
      <c r="B17" s="83" t="s">
        <v>96</v>
      </c>
      <c r="C17" s="83"/>
      <c r="D17" s="83"/>
      <c r="E17" s="58"/>
      <c r="F17" s="59"/>
      <c r="G17" s="12"/>
      <c r="H17" s="46"/>
    </row>
    <row r="18" spans="1:8" s="44" customFormat="1" ht="17.25" customHeight="1">
      <c r="A18" s="42" t="s">
        <v>71</v>
      </c>
      <c r="B18" s="42" t="s">
        <v>90</v>
      </c>
      <c r="C18" s="46"/>
      <c r="D18" s="46"/>
      <c r="E18" s="42"/>
      <c r="F18" s="47"/>
      <c r="G18" s="15"/>
      <c r="H18" s="46"/>
    </row>
    <row r="19" spans="1:8" s="44" customFormat="1" ht="17.25" customHeight="1">
      <c r="A19" s="81" t="s">
        <v>100</v>
      </c>
      <c r="B19" s="42" t="s">
        <v>90</v>
      </c>
      <c r="C19" s="46"/>
      <c r="D19" s="46"/>
      <c r="E19" s="42">
        <v>14</v>
      </c>
      <c r="F19" s="47">
        <f>18705+1054+1198+810+76+1200</f>
        <v>23043</v>
      </c>
      <c r="G19" s="15">
        <f>261874+14760+16776+11337+1068+16800</f>
        <v>322615</v>
      </c>
      <c r="H19" s="46"/>
    </row>
    <row r="20" spans="1:8" s="44" customFormat="1" ht="17.25" customHeight="1">
      <c r="A20" s="81"/>
      <c r="B20" s="42" t="s">
        <v>93</v>
      </c>
      <c r="C20" s="46"/>
      <c r="D20" s="46"/>
      <c r="E20" s="42"/>
      <c r="F20" s="47"/>
      <c r="G20" s="15"/>
      <c r="H20" s="46"/>
    </row>
    <row r="21" spans="1:8" s="44" customFormat="1" ht="17.25" customHeight="1">
      <c r="A21" s="81"/>
      <c r="B21" s="42" t="s">
        <v>94</v>
      </c>
      <c r="C21" s="46"/>
      <c r="D21" s="46"/>
      <c r="E21" s="42"/>
      <c r="F21" s="47"/>
      <c r="G21" s="15"/>
      <c r="H21" s="46"/>
    </row>
    <row r="22" spans="1:8" s="44" customFormat="1" ht="17.25" customHeight="1">
      <c r="A22" s="81"/>
      <c r="B22" s="42" t="s">
        <v>102</v>
      </c>
      <c r="C22" s="46"/>
      <c r="D22" s="46"/>
      <c r="E22" s="42">
        <v>14</v>
      </c>
      <c r="F22" s="47">
        <v>3750</v>
      </c>
      <c r="G22" s="15">
        <v>52496</v>
      </c>
      <c r="H22" s="46"/>
    </row>
    <row r="23" spans="1:8" s="44" customFormat="1" ht="17.25" customHeight="1">
      <c r="A23" s="81"/>
      <c r="B23" s="42" t="s">
        <v>95</v>
      </c>
      <c r="C23" s="46"/>
      <c r="D23" s="46"/>
      <c r="E23" s="46"/>
      <c r="F23" s="47"/>
      <c r="G23" s="15"/>
      <c r="H23" s="46"/>
    </row>
    <row r="24" spans="1:8" s="44" customFormat="1" ht="17.25" customHeight="1">
      <c r="A24" s="81"/>
      <c r="B24" s="83" t="s">
        <v>96</v>
      </c>
      <c r="C24" s="83"/>
      <c r="D24" s="83"/>
      <c r="E24" s="60">
        <v>14</v>
      </c>
      <c r="F24" s="59">
        <f>SUM(F19:F23)</f>
        <v>26793</v>
      </c>
      <c r="G24" s="59">
        <f>SUM(G19:G23)</f>
        <v>375111</v>
      </c>
      <c r="H24" s="46"/>
    </row>
    <row r="25" spans="1:8" s="44" customFormat="1" ht="17.25" customHeight="1">
      <c r="A25" s="81" t="s">
        <v>101</v>
      </c>
      <c r="B25" s="42" t="s">
        <v>101</v>
      </c>
      <c r="C25" s="46"/>
      <c r="D25" s="46"/>
      <c r="E25" s="42"/>
      <c r="F25" s="47"/>
      <c r="G25" s="15"/>
      <c r="H25" s="46"/>
    </row>
    <row r="26" spans="1:8" s="44" customFormat="1" ht="17.25" customHeight="1">
      <c r="A26" s="81"/>
      <c r="B26" s="42" t="s">
        <v>90</v>
      </c>
      <c r="C26" s="46"/>
      <c r="D26" s="46"/>
      <c r="E26" s="42"/>
      <c r="F26" s="47"/>
      <c r="G26" s="15"/>
      <c r="H26" s="46"/>
    </row>
    <row r="27" spans="1:8" s="44" customFormat="1" ht="17.25" customHeight="1">
      <c r="A27" s="81"/>
      <c r="B27" s="42" t="s">
        <v>95</v>
      </c>
      <c r="C27" s="46"/>
      <c r="D27" s="46"/>
      <c r="E27" s="42"/>
      <c r="F27" s="47"/>
      <c r="G27" s="15"/>
      <c r="H27" s="46"/>
    </row>
    <row r="28" spans="1:8" s="44" customFormat="1" ht="17.25" customHeight="1">
      <c r="A28" s="81"/>
      <c r="B28" s="81" t="s">
        <v>96</v>
      </c>
      <c r="C28" s="81"/>
      <c r="D28" s="81"/>
      <c r="E28" s="42"/>
      <c r="F28" s="47"/>
      <c r="G28" s="15"/>
      <c r="H28" s="46"/>
    </row>
    <row r="29" spans="1:8" s="44" customFormat="1" ht="17.25" customHeight="1">
      <c r="A29" s="83" t="s">
        <v>61</v>
      </c>
      <c r="B29" s="83"/>
      <c r="C29" s="83"/>
      <c r="D29" s="83"/>
      <c r="E29" s="58">
        <f>E24+E14</f>
        <v>19</v>
      </c>
      <c r="F29" s="59">
        <f>F14+F17+F24</f>
        <v>60112</v>
      </c>
      <c r="G29" s="59">
        <f>G14+G17+G24</f>
        <v>541706</v>
      </c>
      <c r="H29" s="46"/>
    </row>
  </sheetData>
  <sheetProtection/>
  <mergeCells count="20">
    <mergeCell ref="B14:D14"/>
    <mergeCell ref="A7:A14"/>
    <mergeCell ref="B17:D17"/>
    <mergeCell ref="A15:A17"/>
    <mergeCell ref="A29:D29"/>
    <mergeCell ref="A2:H2"/>
    <mergeCell ref="A3:H3"/>
    <mergeCell ref="B24:D24"/>
    <mergeCell ref="A19:A24"/>
    <mergeCell ref="B28:D28"/>
    <mergeCell ref="H5:H6"/>
    <mergeCell ref="C9:D9"/>
    <mergeCell ref="A25:A28"/>
    <mergeCell ref="B7:B9"/>
    <mergeCell ref="A5:A6"/>
    <mergeCell ref="B5:B6"/>
    <mergeCell ref="C5:C6"/>
    <mergeCell ref="D5:D6"/>
    <mergeCell ref="E5:E6"/>
    <mergeCell ref="F5:G5"/>
  </mergeCells>
  <printOptions/>
  <pageMargins left="0.53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국제법률경영대학원대학교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권영미</dc:creator>
  <cp:keywords/>
  <dc:description/>
  <cp:lastModifiedBy>Song_ChangHyuk</cp:lastModifiedBy>
  <cp:lastPrinted>2007-02-20T04:39:44Z</cp:lastPrinted>
  <dcterms:created xsi:type="dcterms:W3CDTF">2003-02-28T05:07:46Z</dcterms:created>
  <dcterms:modified xsi:type="dcterms:W3CDTF">2014-03-04T06:08:16Z</dcterms:modified>
  <cp:category/>
  <cp:version/>
  <cp:contentType/>
  <cp:contentStatus/>
</cp:coreProperties>
</file>